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e\Evidence\Science_Strategy\Air_Quality\Case_Studies\C618 SCAIL Technical User Guide\"/>
    </mc:Choice>
  </mc:AlternateContent>
  <xr:revisionPtr revIDLastSave="0" documentId="13_ncr:1_{25E2DD59-056B-4FFB-9860-2B352460EE36}" xr6:coauthVersionLast="47" xr6:coauthVersionMax="47" xr10:uidLastSave="{00000000-0000-0000-0000-000000000000}"/>
  <workbookProtection workbookAlgorithmName="SHA-512" workbookHashValue="qTsiebjcCeNCI0WRPoy1Lb0kwttGmeZ9OGVIVX5hqAzMikNnmi0ehxbhzAHJeumzroFMGqHRLyK019qaufgnug==" workbookSaltValue="7dtEUdHEJLYbRXo49x5hGQ==" workbookSpinCount="100000" lockStructure="1"/>
  <bookViews>
    <workbookView xWindow="-108" yWindow="-108" windowWidth="23256" windowHeight="12576" xr2:uid="{F492962D-BBF7-4AC8-8273-C4C17AB8DBC7}"/>
  </bookViews>
  <sheets>
    <sheet name="MCP information" sheetId="2" r:id="rId1"/>
    <sheet name="SCAIL Habitat Results" sheetId="1" r:id="rId2"/>
    <sheet name="SCAIL Human Results" sheetId="3" r:id="rId3"/>
    <sheet name="Summary Resul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3" l="1"/>
  <c r="L43" i="3"/>
  <c r="E23" i="3"/>
  <c r="F23" i="3"/>
  <c r="G23" i="3"/>
  <c r="H23" i="3"/>
  <c r="I23" i="3"/>
  <c r="J23" i="3"/>
  <c r="K23" i="3"/>
  <c r="L23" i="3"/>
  <c r="M23" i="3"/>
  <c r="D27" i="3"/>
  <c r="H43" i="3"/>
  <c r="I43" i="3"/>
  <c r="J43" i="3"/>
  <c r="D42" i="3"/>
  <c r="D43" i="3" s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D27" i="1"/>
  <c r="E20" i="1"/>
  <c r="F20" i="1"/>
  <c r="G20" i="1"/>
  <c r="H20" i="1"/>
  <c r="I20" i="1"/>
  <c r="J20" i="1"/>
  <c r="K20" i="1"/>
  <c r="L20" i="1"/>
  <c r="M20" i="1"/>
  <c r="E19" i="1"/>
  <c r="F19" i="1"/>
  <c r="G19" i="1"/>
  <c r="H19" i="1"/>
  <c r="I19" i="1"/>
  <c r="J19" i="1"/>
  <c r="K19" i="1"/>
  <c r="L19" i="1"/>
  <c r="M19" i="1"/>
  <c r="D19" i="1"/>
  <c r="M35" i="3"/>
  <c r="M38" i="3" s="1"/>
  <c r="L35" i="3"/>
  <c r="L38" i="3" s="1"/>
  <c r="K35" i="3"/>
  <c r="K38" i="3" s="1"/>
  <c r="J35" i="3"/>
  <c r="J38" i="3" s="1"/>
  <c r="I35" i="3"/>
  <c r="I38" i="3" s="1"/>
  <c r="H35" i="3"/>
  <c r="H38" i="3" s="1"/>
  <c r="G35" i="3"/>
  <c r="G38" i="3" s="1"/>
  <c r="F35" i="3"/>
  <c r="F38" i="3" s="1"/>
  <c r="E35" i="3"/>
  <c r="E38" i="3" s="1"/>
  <c r="D35" i="3"/>
  <c r="D38" i="3" s="1"/>
  <c r="E9" i="3"/>
  <c r="E12" i="3" s="1"/>
  <c r="F9" i="3"/>
  <c r="F12" i="3" s="1"/>
  <c r="G9" i="3"/>
  <c r="G12" i="3" s="1"/>
  <c r="H9" i="3"/>
  <c r="H12" i="3" s="1"/>
  <c r="I9" i="3"/>
  <c r="I12" i="3" s="1"/>
  <c r="J9" i="3"/>
  <c r="J12" i="3" s="1"/>
  <c r="K9" i="3"/>
  <c r="K12" i="3" s="1"/>
  <c r="L9" i="3"/>
  <c r="L12" i="3" s="1"/>
  <c r="M9" i="3"/>
  <c r="M12" i="3" s="1"/>
  <c r="D9" i="3"/>
  <c r="D12" i="3" s="1"/>
  <c r="M25" i="1"/>
  <c r="L25" i="1"/>
  <c r="K25" i="1"/>
  <c r="J25" i="1"/>
  <c r="I25" i="1"/>
  <c r="H25" i="1"/>
  <c r="G25" i="1"/>
  <c r="F25" i="1"/>
  <c r="E25" i="1"/>
  <c r="D25" i="1"/>
  <c r="D28" i="1" s="1"/>
  <c r="M17" i="1"/>
  <c r="L17" i="1"/>
  <c r="K17" i="1"/>
  <c r="J17" i="1"/>
  <c r="I17" i="1"/>
  <c r="H17" i="1"/>
  <c r="G17" i="1"/>
  <c r="F17" i="1"/>
  <c r="E17" i="1"/>
  <c r="D17" i="1"/>
  <c r="D20" i="1" s="1"/>
  <c r="E9" i="1"/>
  <c r="E12" i="1" s="1"/>
  <c r="F9" i="1"/>
  <c r="F12" i="1" s="1"/>
  <c r="G9" i="1"/>
  <c r="G12" i="1" s="1"/>
  <c r="H9" i="1"/>
  <c r="H12" i="1" s="1"/>
  <c r="I9" i="1"/>
  <c r="I12" i="1" s="1"/>
  <c r="J9" i="1"/>
  <c r="J12" i="1" s="1"/>
  <c r="K9" i="1"/>
  <c r="K12" i="1" s="1"/>
  <c r="L9" i="1"/>
  <c r="L12" i="1" s="1"/>
  <c r="M9" i="1"/>
  <c r="M12" i="1" s="1"/>
  <c r="D9" i="1"/>
  <c r="D12" i="1" s="1"/>
  <c r="D11" i="1"/>
  <c r="M42" i="3"/>
  <c r="M43" i="3" s="1"/>
  <c r="L42" i="3"/>
  <c r="K42" i="3"/>
  <c r="K43" i="3" s="1"/>
  <c r="J42" i="3"/>
  <c r="I42" i="3"/>
  <c r="H42" i="3"/>
  <c r="G42" i="3"/>
  <c r="G43" i="3" s="1"/>
  <c r="F42" i="3"/>
  <c r="F43" i="3" s="1"/>
  <c r="E42" i="3"/>
  <c r="E43" i="3" s="1"/>
  <c r="M37" i="3"/>
  <c r="L37" i="3"/>
  <c r="K37" i="3"/>
  <c r="J37" i="3"/>
  <c r="I37" i="3"/>
  <c r="H37" i="3"/>
  <c r="G37" i="3"/>
  <c r="F37" i="3"/>
  <c r="E37" i="3"/>
  <c r="D37" i="3"/>
  <c r="M22" i="3"/>
  <c r="L22" i="3"/>
  <c r="K22" i="3"/>
  <c r="J22" i="3"/>
  <c r="I22" i="3"/>
  <c r="H22" i="3"/>
  <c r="G22" i="3"/>
  <c r="F22" i="3"/>
  <c r="E22" i="3"/>
  <c r="D22" i="3"/>
  <c r="D23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M26" i="3"/>
  <c r="M27" i="3" s="1"/>
  <c r="L26" i="3"/>
  <c r="L27" i="3" s="1"/>
  <c r="K26" i="3"/>
  <c r="K27" i="3" s="1"/>
  <c r="J26" i="3"/>
  <c r="J27" i="3" s="1"/>
  <c r="I26" i="3"/>
  <c r="I27" i="3" s="1"/>
  <c r="H26" i="3"/>
  <c r="H27" i="3" s="1"/>
  <c r="G26" i="3"/>
  <c r="G27" i="3" s="1"/>
  <c r="F26" i="3"/>
  <c r="F27" i="3" s="1"/>
  <c r="E26" i="3"/>
  <c r="E27" i="3" s="1"/>
  <c r="D26" i="3"/>
  <c r="M11" i="3"/>
  <c r="L11" i="3"/>
  <c r="K11" i="3"/>
  <c r="J11" i="3"/>
  <c r="I11" i="3"/>
  <c r="H11" i="3"/>
  <c r="G11" i="3"/>
  <c r="F11" i="3"/>
  <c r="E11" i="3"/>
  <c r="D11" i="3"/>
  <c r="J37" i="1"/>
  <c r="E11" i="1"/>
  <c r="F11" i="1"/>
  <c r="G11" i="1"/>
  <c r="H11" i="1"/>
  <c r="I11" i="1"/>
  <c r="J11" i="1"/>
  <c r="K11" i="1"/>
  <c r="L11" i="1"/>
  <c r="M11" i="1"/>
  <c r="M39" i="3" l="1"/>
  <c r="K39" i="3"/>
  <c r="G39" i="3"/>
  <c r="J39" i="3"/>
  <c r="I39" i="3"/>
  <c r="L39" i="3"/>
  <c r="H39" i="3"/>
  <c r="E39" i="3"/>
  <c r="D39" i="3"/>
  <c r="F37" i="1"/>
  <c r="L37" i="1"/>
  <c r="D29" i="1"/>
  <c r="L29" i="1"/>
  <c r="D21" i="1"/>
  <c r="F39" i="3"/>
  <c r="D13" i="1"/>
  <c r="J21" i="1"/>
  <c r="I37" i="1"/>
  <c r="E37" i="1"/>
  <c r="M37" i="1"/>
  <c r="G37" i="1"/>
  <c r="H37" i="1"/>
  <c r="E13" i="3"/>
  <c r="M13" i="3"/>
  <c r="M29" i="1"/>
  <c r="F29" i="1"/>
  <c r="E29" i="1"/>
  <c r="I29" i="1"/>
  <c r="E21" i="1"/>
  <c r="M21" i="1"/>
  <c r="H21" i="1"/>
  <c r="I21" i="1"/>
  <c r="J13" i="1"/>
  <c r="F13" i="1"/>
  <c r="G29" i="1"/>
  <c r="K37" i="1"/>
  <c r="L21" i="1"/>
  <c r="H29" i="1"/>
  <c r="D37" i="1"/>
  <c r="K21" i="1"/>
  <c r="F21" i="1"/>
  <c r="J29" i="1"/>
  <c r="H13" i="1"/>
  <c r="G21" i="1"/>
  <c r="K29" i="1"/>
  <c r="M13" i="1"/>
  <c r="E13" i="1"/>
  <c r="H13" i="3"/>
  <c r="J13" i="3"/>
  <c r="K13" i="3"/>
  <c r="D13" i="3"/>
  <c r="L13" i="3"/>
  <c r="F13" i="3"/>
  <c r="G13" i="3"/>
  <c r="I13" i="3"/>
  <c r="I13" i="1"/>
  <c r="G13" i="1"/>
  <c r="L13" i="1"/>
  <c r="K13" i="1"/>
  <c r="D39" i="1" l="1"/>
  <c r="C5" i="4" s="1"/>
  <c r="J45" i="3"/>
  <c r="I8" i="4" s="1"/>
  <c r="I45" i="3"/>
  <c r="H8" i="4" s="1"/>
  <c r="D45" i="3"/>
  <c r="C8" i="4" s="1"/>
  <c r="M39" i="1"/>
  <c r="L5" i="4" s="1"/>
  <c r="E45" i="3"/>
  <c r="D8" i="4" s="1"/>
  <c r="H45" i="3"/>
  <c r="G8" i="4" s="1"/>
  <c r="M45" i="3"/>
  <c r="L8" i="4" s="1"/>
  <c r="I39" i="1"/>
  <c r="H5" i="4" s="1"/>
  <c r="E39" i="1"/>
  <c r="D5" i="4" s="1"/>
  <c r="J39" i="1"/>
  <c r="I5" i="4" s="1"/>
  <c r="L39" i="1"/>
  <c r="K5" i="4" s="1"/>
  <c r="H39" i="1"/>
  <c r="G5" i="4" s="1"/>
  <c r="G39" i="1"/>
  <c r="F5" i="4" s="1"/>
  <c r="F39" i="1"/>
  <c r="E5" i="4" s="1"/>
  <c r="K39" i="1"/>
  <c r="J5" i="4" s="1"/>
  <c r="G45" i="3"/>
  <c r="F8" i="4" s="1"/>
  <c r="K8" i="4"/>
  <c r="K45" i="3"/>
  <c r="J8" i="4" s="1"/>
  <c r="F45" i="3"/>
  <c r="E8" i="4" s="1"/>
  <c r="C12" i="4" l="1"/>
</calcChain>
</file>

<file path=xl/sharedStrings.xml><?xml version="1.0" encoding="utf-8"?>
<sst xmlns="http://schemas.openxmlformats.org/spreadsheetml/2006/main" count="237" uniqueCount="152">
  <si>
    <t>MCP 1</t>
  </si>
  <si>
    <t>Rated thermal input in megawatts</t>
  </si>
  <si>
    <t>Actual exit temperature</t>
  </si>
  <si>
    <t>Actual exit velocity</t>
  </si>
  <si>
    <t>Volumetric flow rate normalised to the ELV reference conditions</t>
  </si>
  <si>
    <t>Actual oxygen content</t>
  </si>
  <si>
    <t>Actual moisture content</t>
  </si>
  <si>
    <t>How the MCP operates</t>
  </si>
  <si>
    <t>Maximum operating hours</t>
  </si>
  <si>
    <t>Height</t>
  </si>
  <si>
    <t>Nearby building structures</t>
  </si>
  <si>
    <t>MCP 2</t>
  </si>
  <si>
    <t>MCP 3</t>
  </si>
  <si>
    <t>MCP 4</t>
  </si>
  <si>
    <t>MCP 5</t>
  </si>
  <si>
    <t>SCAIL Combustion MCP Information</t>
  </si>
  <si>
    <t>MWth</t>
  </si>
  <si>
    <t>m</t>
  </si>
  <si>
    <t>C</t>
  </si>
  <si>
    <t>m/s</t>
  </si>
  <si>
    <t>g/s</t>
  </si>
  <si>
    <t>mg/m3</t>
  </si>
  <si>
    <t>m3/s</t>
  </si>
  <si>
    <t>%</t>
  </si>
  <si>
    <t>MCP 6</t>
  </si>
  <si>
    <t>MCP 7</t>
  </si>
  <si>
    <t>MCP 8</t>
  </si>
  <si>
    <t>Stack grid reference X coordinate</t>
  </si>
  <si>
    <t>Stack grid reference Y coordinate</t>
  </si>
  <si>
    <t>Impeded or horizontal release</t>
  </si>
  <si>
    <t>Yes/No</t>
  </si>
  <si>
    <t>Actual stack diameter</t>
  </si>
  <si>
    <t>Calculated effective stack diameter (only required for impeded or horizontal release )</t>
  </si>
  <si>
    <t>SO2 pollutant emission rate</t>
  </si>
  <si>
    <t>NOx pollutant emission rate</t>
  </si>
  <si>
    <t>PM10 pollutant emission rate</t>
  </si>
  <si>
    <t>NOx Emission Limit Value (ELV)</t>
  </si>
  <si>
    <t>SO2 Emission Limit Value (ELV)</t>
  </si>
  <si>
    <t>PM10 Emission Limit Value (ELV)</t>
  </si>
  <si>
    <t>Continuous/Intermittent</t>
  </si>
  <si>
    <t>Hours</t>
  </si>
  <si>
    <t>Building grid reference X coordinate</t>
  </si>
  <si>
    <t>Actual stack height</t>
  </si>
  <si>
    <t>Calculated effective release height (if necessary)</t>
  </si>
  <si>
    <t>Building grid reference y coordinate</t>
  </si>
  <si>
    <t xml:space="preserve">Greatest building width </t>
  </si>
  <si>
    <t>Habitat site name</t>
  </si>
  <si>
    <t>sac</t>
  </si>
  <si>
    <t>Habitat 1</t>
  </si>
  <si>
    <t>Habitat 2</t>
  </si>
  <si>
    <t>Habitat 3</t>
  </si>
  <si>
    <t>Habitat 4</t>
  </si>
  <si>
    <t>Habitat 5</t>
  </si>
  <si>
    <t>Habitat 6</t>
  </si>
  <si>
    <t>Habitat 7</t>
  </si>
  <si>
    <t>Habitat 8</t>
  </si>
  <si>
    <t>Habitat 9</t>
  </si>
  <si>
    <t>Habitat 10</t>
  </si>
  <si>
    <t>ug/m3</t>
  </si>
  <si>
    <t>Annual NOx PC</t>
  </si>
  <si>
    <t>Screening Result</t>
  </si>
  <si>
    <t>SO2 Background</t>
  </si>
  <si>
    <t>Annual SO2 PEC</t>
  </si>
  <si>
    <t>SO2 EAL</t>
  </si>
  <si>
    <t xml:space="preserve">SO2 PC / EAL </t>
  </si>
  <si>
    <t>SO2 PEC / EAL</t>
  </si>
  <si>
    <t>Annual SO2 PC</t>
  </si>
  <si>
    <t>Annual NDep PC</t>
  </si>
  <si>
    <t>NDep Background</t>
  </si>
  <si>
    <t>Annual NDep PEC</t>
  </si>
  <si>
    <t>kg/ha/yr</t>
  </si>
  <si>
    <t>Annual AcidDep PC</t>
  </si>
  <si>
    <t>AcidDep Background</t>
  </si>
  <si>
    <t>Annual AcidDep PEC</t>
  </si>
  <si>
    <t>Human Receptor 1</t>
  </si>
  <si>
    <t>Human Receptor 2</t>
  </si>
  <si>
    <t>Human Receptor 3</t>
  </si>
  <si>
    <t>Human Receptor 4</t>
  </si>
  <si>
    <t>Human Receptor 5</t>
  </si>
  <si>
    <t>Human Receptor 6</t>
  </si>
  <si>
    <t>Human Receptor 7</t>
  </si>
  <si>
    <t>Human Receptor 8</t>
  </si>
  <si>
    <t>Human Receptor 9</t>
  </si>
  <si>
    <t>Human Receptor 10</t>
  </si>
  <si>
    <t>Receptor x grid coordinate</t>
  </si>
  <si>
    <t>Receptor y grid coordinate</t>
  </si>
  <si>
    <t xml:space="preserve">NO2 PC / EAL </t>
  </si>
  <si>
    <t>NO2 PEC / EAL</t>
  </si>
  <si>
    <t xml:space="preserve">PM10 PC / EAL </t>
  </si>
  <si>
    <t>PM10 PEC / EAL</t>
  </si>
  <si>
    <t>NO2 Annual EAL</t>
  </si>
  <si>
    <t>SO2 15 minute EAL</t>
  </si>
  <si>
    <t>PM10 Annual EAL</t>
  </si>
  <si>
    <t>SO2  Screening</t>
  </si>
  <si>
    <t>NDep Screening</t>
  </si>
  <si>
    <t>AcidDep Screening</t>
  </si>
  <si>
    <t>SCAIL Combustion Habitats Results</t>
  </si>
  <si>
    <t>SCAIL Combustion Human Receptor Results</t>
  </si>
  <si>
    <t>SCAIL Habitats Results</t>
  </si>
  <si>
    <t>SCAIL Human Receptor Results</t>
  </si>
  <si>
    <t>Final Screening Assessment</t>
  </si>
  <si>
    <t>Key</t>
  </si>
  <si>
    <t>Cells to be populated by user</t>
  </si>
  <si>
    <t>Locked cells</t>
  </si>
  <si>
    <t>MCP name/identifier</t>
  </si>
  <si>
    <t>Address</t>
  </si>
  <si>
    <t>Postcode</t>
  </si>
  <si>
    <t>NDep Critical Load</t>
  </si>
  <si>
    <t>AcidDep Critical Load</t>
  </si>
  <si>
    <t>Designation</t>
  </si>
  <si>
    <t xml:space="preserve">NDep PC / Critical Load </t>
  </si>
  <si>
    <t>NDep PEC / Critical Load</t>
  </si>
  <si>
    <t xml:space="preserve">AcidDep PC / Critical Load </t>
  </si>
  <si>
    <t>AcidDep PEC / Critical Load</t>
  </si>
  <si>
    <t>NOx Background</t>
  </si>
  <si>
    <t>Annual NOx PEC</t>
  </si>
  <si>
    <t>NOx EAL</t>
  </si>
  <si>
    <t xml:space="preserve">NOx PC / EAL </t>
  </si>
  <si>
    <t>NOx PEC / EAL</t>
  </si>
  <si>
    <t>NOx Screening</t>
  </si>
  <si>
    <t>MCP Site (Installation) Location</t>
  </si>
  <si>
    <t>MCP (Stack) Information</t>
  </si>
  <si>
    <t>MCP (installation) grid reference x coordinate</t>
  </si>
  <si>
    <t>MCP (installation) grid reference y coordinate</t>
  </si>
  <si>
    <t>NO2  1 Hour 99.79 %tile PC</t>
  </si>
  <si>
    <t xml:space="preserve">NO2 1 Hour 99.79 %tile PC / EAL </t>
  </si>
  <si>
    <t>NO2 Annual PEC</t>
  </si>
  <si>
    <t>NO2 Annual PC</t>
  </si>
  <si>
    <t>NO2 Annual Screening</t>
  </si>
  <si>
    <t xml:space="preserve">SO2 15 minute 99.9 %tile PC / EAL </t>
  </si>
  <si>
    <t>SO2 15 minute 99.9 %tile PC</t>
  </si>
  <si>
    <t>SO2 1 Hour 99.73 %tile SO2 PC</t>
  </si>
  <si>
    <t xml:space="preserve">SO2 1 Hour 99.73 %tile PC / EAL </t>
  </si>
  <si>
    <t>SO2 24 hour 99 %tile PC</t>
  </si>
  <si>
    <t xml:space="preserve">SO2 24 hour 99 %tile PC / EAL </t>
  </si>
  <si>
    <t>SO2 24 hour EAL</t>
  </si>
  <si>
    <t>SO2 1 Hour EAL</t>
  </si>
  <si>
    <t>NO2 1 Hour EAL</t>
  </si>
  <si>
    <t>NO2 Long Term Background</t>
  </si>
  <si>
    <t>PM10 Long Term Background</t>
  </si>
  <si>
    <t>PM10 Annual PC</t>
  </si>
  <si>
    <t>PM10 Annual PEC</t>
  </si>
  <si>
    <t>PM10 Annual Screening Result</t>
  </si>
  <si>
    <t>SO2 24 hour Screening Result</t>
  </si>
  <si>
    <t>SO2 1 Hour Screening Result</t>
  </si>
  <si>
    <t>SO2 15 minute Screening Result</t>
  </si>
  <si>
    <t>NO2 1 Hour Screening Result</t>
  </si>
  <si>
    <t>PM10 24 hour Screening Result</t>
  </si>
  <si>
    <t>PM10 24 hour 90.41 %tile PC</t>
  </si>
  <si>
    <t>PM10 24 hour EAL</t>
  </si>
  <si>
    <t xml:space="preserve">PM10 24 hour 90.41 %tile PC / EAL </t>
  </si>
  <si>
    <t>SO2 Long Term Background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</si>
</sst>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/>
    <xf numFmtId="0" fontId="0" fillId="0" borderId="1" xfId="0" applyFont="1" applyBorder="1" applyAlignment="1"/>
    <xf numFmtId="0" fontId="0" fillId="0" borderId="0" xfId="0" applyFill="1" applyBorder="1"/>
    <xf numFmtId="0" fontId="0" fillId="0" borderId="3" xfId="0" applyFill="1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8" xfId="0" applyBorder="1"/>
    <xf numFmtId="0" fontId="0" fillId="0" borderId="15" xfId="0" applyBorder="1"/>
    <xf numFmtId="0" fontId="0" fillId="0" borderId="9" xfId="0" applyFill="1" applyBorder="1"/>
    <xf numFmtId="0" fontId="0" fillId="0" borderId="4" xfId="0" applyFill="1" applyBorder="1"/>
    <xf numFmtId="0" fontId="4" fillId="0" borderId="0" xfId="0" applyFont="1" applyBorder="1"/>
    <xf numFmtId="0" fontId="1" fillId="3" borderId="19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8" xfId="0" applyBorder="1" applyAlignment="1"/>
    <xf numFmtId="0" fontId="0" fillId="0" borderId="18" xfId="0" applyFont="1" applyBorder="1" applyAlignment="1"/>
    <xf numFmtId="0" fontId="0" fillId="0" borderId="23" xfId="0" applyBorder="1"/>
    <xf numFmtId="0" fontId="0" fillId="0" borderId="24" xfId="0" applyBorder="1"/>
    <xf numFmtId="0" fontId="0" fillId="0" borderId="17" xfId="0" applyBorder="1" applyAlignment="1"/>
    <xf numFmtId="0" fontId="0" fillId="0" borderId="13" xfId="0" applyBorder="1"/>
    <xf numFmtId="0" fontId="0" fillId="0" borderId="20" xfId="0" applyBorder="1" applyAlignment="1"/>
    <xf numFmtId="0" fontId="0" fillId="0" borderId="20" xfId="0" applyFill="1" applyBorder="1"/>
    <xf numFmtId="0" fontId="0" fillId="0" borderId="26" xfId="0" applyFill="1" applyBorder="1"/>
    <xf numFmtId="0" fontId="4" fillId="0" borderId="2" xfId="0" applyFont="1" applyFill="1" applyBorder="1"/>
    <xf numFmtId="0" fontId="6" fillId="0" borderId="2" xfId="0" applyFont="1" applyFill="1" applyBorder="1"/>
    <xf numFmtId="0" fontId="0" fillId="0" borderId="0" xfId="0" applyBorder="1" applyAlignment="1">
      <alignment horizontal="left"/>
    </xf>
    <xf numFmtId="0" fontId="1" fillId="0" borderId="0" xfId="0" applyFont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0" xfId="0" applyFont="1" applyBorder="1"/>
    <xf numFmtId="0" fontId="0" fillId="0" borderId="29" xfId="0" applyFont="1" applyBorder="1" applyAlignment="1">
      <alignment horizontal="left"/>
    </xf>
    <xf numFmtId="0" fontId="1" fillId="0" borderId="20" xfId="0" applyFont="1" applyFill="1" applyBorder="1"/>
    <xf numFmtId="0" fontId="0" fillId="0" borderId="15" xfId="0" applyFill="1" applyBorder="1"/>
    <xf numFmtId="0" fontId="0" fillId="0" borderId="7" xfId="0" applyFill="1" applyBorder="1"/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  <protection locked="0"/>
    </xf>
    <xf numFmtId="165" fontId="0" fillId="3" borderId="6" xfId="0" applyNumberFormat="1" applyFill="1" applyBorder="1" applyAlignment="1" applyProtection="1">
      <alignment horizontal="center" vertical="center"/>
      <protection locked="0"/>
    </xf>
    <xf numFmtId="165" fontId="0" fillId="3" borderId="7" xfId="0" applyNumberFormat="1" applyFill="1" applyBorder="1" applyAlignment="1" applyProtection="1">
      <alignment horizontal="center" vertical="center"/>
      <protection locked="0"/>
    </xf>
    <xf numFmtId="165" fontId="0" fillId="2" borderId="8" xfId="0" applyNumberFormat="1" applyFill="1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</xf>
    <xf numFmtId="165" fontId="0" fillId="2" borderId="9" xfId="0" applyNumberFormat="1" applyFill="1" applyBorder="1" applyAlignment="1" applyProtection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8" xfId="1" applyNumberFormat="1" applyFont="1" applyFill="1" applyBorder="1" applyAlignment="1" applyProtection="1">
      <alignment horizontal="center" vertical="center"/>
    </xf>
    <xf numFmtId="164" fontId="0" fillId="2" borderId="0" xfId="1" applyNumberFormat="1" applyFont="1" applyFill="1" applyBorder="1" applyAlignment="1" applyProtection="1">
      <alignment horizontal="center" vertical="center"/>
    </xf>
    <xf numFmtId="164" fontId="0" fillId="2" borderId="9" xfId="1" applyNumberFormat="1" applyFont="1" applyFill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165" fontId="0" fillId="3" borderId="9" xfId="0" applyNumberFormat="1" applyFill="1" applyBorder="1" applyAlignment="1" applyProtection="1">
      <alignment horizontal="center" vertical="center"/>
      <protection locked="0"/>
    </xf>
    <xf numFmtId="9" fontId="0" fillId="2" borderId="8" xfId="1" applyFont="1" applyFill="1" applyBorder="1" applyAlignment="1" applyProtection="1">
      <alignment horizontal="center" vertical="center"/>
    </xf>
    <xf numFmtId="9" fontId="0" fillId="2" borderId="0" xfId="1" applyFont="1" applyFill="1" applyBorder="1" applyAlignment="1" applyProtection="1">
      <alignment horizontal="center" vertical="center"/>
    </xf>
    <xf numFmtId="9" fontId="0" fillId="2" borderId="9" xfId="1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164" fontId="0" fillId="3" borderId="8" xfId="1" applyNumberFormat="1" applyFont="1" applyFill="1" applyBorder="1" applyAlignment="1" applyProtection="1">
      <alignment horizontal="center" vertical="center"/>
      <protection locked="0"/>
    </xf>
    <xf numFmtId="164" fontId="0" fillId="3" borderId="0" xfId="1" applyNumberFormat="1" applyFont="1" applyFill="1" applyBorder="1" applyAlignment="1" applyProtection="1">
      <alignment horizontal="center" vertical="center"/>
      <protection locked="0"/>
    </xf>
    <xf numFmtId="164" fontId="0" fillId="3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3" borderId="19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 cent" xfId="1" builtinId="5"/>
  </cellStyles>
  <dxfs count="4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563880</xdr:colOff>
      <xdr:row>1</xdr:row>
      <xdr:rowOff>47625</xdr:rowOff>
    </xdr:from>
    <xdr:to>
      <xdr:col>10</xdr:col>
      <xdr:colOff>358775</xdr:colOff>
      <xdr:row>6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A9C0F1-8E4B-5454-A2D2-D43FD9B8C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0555" y="228600"/>
          <a:ext cx="1560830" cy="106299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541020</xdr:colOff>
      <xdr:row>10</xdr:row>
      <xdr:rowOff>47625</xdr:rowOff>
    </xdr:from>
    <xdr:to>
      <xdr:col>11</xdr:col>
      <xdr:colOff>894080</xdr:colOff>
      <xdr:row>15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0EE91F-E740-44D3-B267-BF7A2CCF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1070" y="1895475"/>
          <a:ext cx="1553210" cy="10629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6A3D-EEC9-4A15-8074-12D9E8632976}">
  <dimension ref="B2:K38"/>
  <sheetViews>
    <sheetView showGridLines="0" tabSelected="1" zoomScaleNormal="100" workbookViewId="0">
      <selection activeCell="C5" sqref="C5"/>
    </sheetView>
  </sheetViews>
  <sheetFormatPr defaultRowHeight="14.4" x14ac:dyDescent="0.3"/>
  <cols>
    <col min="1" max="1" width="3.5546875" customWidth="1"/>
    <col min="2" max="2" width="76.6640625" bestFit="1" customWidth="1"/>
    <col min="3" max="3" width="22.77734375" customWidth="1"/>
    <col min="4" max="11" width="12.88671875" customWidth="1"/>
  </cols>
  <sheetData>
    <row r="2" spans="2:11" ht="18" x14ac:dyDescent="0.35">
      <c r="B2" s="15" t="s">
        <v>15</v>
      </c>
      <c r="C2" s="2"/>
    </row>
    <row r="3" spans="2:11" s="3" customFormat="1" ht="15" thickBot="1" x14ac:dyDescent="0.35">
      <c r="B3" s="2"/>
      <c r="C3" s="2"/>
      <c r="D3" s="2"/>
      <c r="E3" s="31" t="s">
        <v>101</v>
      </c>
      <c r="F3"/>
      <c r="H3" s="2"/>
      <c r="K3"/>
    </row>
    <row r="4" spans="2:11" s="3" customFormat="1" x14ac:dyDescent="0.3">
      <c r="B4" s="97" t="s">
        <v>120</v>
      </c>
      <c r="C4" s="98"/>
      <c r="E4" s="32"/>
      <c r="F4" s="34" t="s">
        <v>102</v>
      </c>
    </row>
    <row r="5" spans="2:11" s="3" customFormat="1" x14ac:dyDescent="0.3">
      <c r="B5" s="35" t="s">
        <v>105</v>
      </c>
      <c r="C5" s="113"/>
      <c r="E5" s="33"/>
      <c r="F5" s="34" t="s">
        <v>103</v>
      </c>
    </row>
    <row r="6" spans="2:11" s="3" customFormat="1" x14ac:dyDescent="0.3">
      <c r="B6" s="35" t="s">
        <v>106</v>
      </c>
      <c r="C6" s="113"/>
    </row>
    <row r="7" spans="2:11" s="3" customFormat="1" x14ac:dyDescent="0.3">
      <c r="B7" s="19" t="s">
        <v>122</v>
      </c>
      <c r="C7" s="16"/>
      <c r="E7" s="2"/>
      <c r="F7" s="2"/>
      <c r="G7" s="2"/>
      <c r="H7" s="2"/>
      <c r="K7" s="2"/>
    </row>
    <row r="8" spans="2:11" s="3" customFormat="1" ht="15" thickBot="1" x14ac:dyDescent="0.35">
      <c r="B8" s="25" t="s">
        <v>123</v>
      </c>
      <c r="C8" s="17"/>
      <c r="E8" s="2"/>
      <c r="F8" s="2"/>
      <c r="G8" s="2"/>
      <c r="H8" s="2"/>
    </row>
    <row r="9" spans="2:11" s="3" customFormat="1" ht="15" thickBot="1" x14ac:dyDescent="0.35">
      <c r="B9" s="2"/>
      <c r="C9" s="2"/>
      <c r="D9" s="2"/>
      <c r="E9" s="2"/>
      <c r="F9" s="2"/>
      <c r="G9" s="2"/>
      <c r="H9" s="2"/>
    </row>
    <row r="10" spans="2:11" x14ac:dyDescent="0.3">
      <c r="B10" s="101" t="s">
        <v>121</v>
      </c>
      <c r="C10" s="102"/>
      <c r="D10" s="87" t="s">
        <v>0</v>
      </c>
      <c r="E10" s="87" t="s">
        <v>11</v>
      </c>
      <c r="F10" s="87" t="s">
        <v>12</v>
      </c>
      <c r="G10" s="87" t="s">
        <v>13</v>
      </c>
      <c r="H10" s="87" t="s">
        <v>14</v>
      </c>
      <c r="I10" s="87" t="s">
        <v>24</v>
      </c>
      <c r="J10" s="87" t="s">
        <v>25</v>
      </c>
      <c r="K10" s="88" t="s">
        <v>26</v>
      </c>
    </row>
    <row r="11" spans="2:11" x14ac:dyDescent="0.3">
      <c r="B11" s="103" t="s">
        <v>104</v>
      </c>
      <c r="C11" s="104"/>
      <c r="D11" s="89"/>
      <c r="E11" s="89"/>
      <c r="F11" s="89"/>
      <c r="G11" s="89"/>
      <c r="H11" s="89"/>
      <c r="I11" s="89"/>
      <c r="J11" s="89"/>
      <c r="K11" s="90"/>
    </row>
    <row r="12" spans="2:11" x14ac:dyDescent="0.3">
      <c r="B12" s="18" t="s">
        <v>1</v>
      </c>
      <c r="C12" s="1" t="s">
        <v>16</v>
      </c>
      <c r="D12" s="91"/>
      <c r="E12" s="91"/>
      <c r="F12" s="91"/>
      <c r="G12" s="91"/>
      <c r="H12" s="91"/>
      <c r="I12" s="91"/>
      <c r="J12" s="91"/>
      <c r="K12" s="92"/>
    </row>
    <row r="13" spans="2:11" x14ac:dyDescent="0.3">
      <c r="B13" s="19" t="s">
        <v>27</v>
      </c>
      <c r="C13" s="4" t="s">
        <v>17</v>
      </c>
      <c r="D13" s="91"/>
      <c r="E13" s="91"/>
      <c r="F13" s="91"/>
      <c r="G13" s="91"/>
      <c r="H13" s="91"/>
      <c r="I13" s="91"/>
      <c r="J13" s="91"/>
      <c r="K13" s="92"/>
    </row>
    <row r="14" spans="2:11" x14ac:dyDescent="0.3">
      <c r="B14" s="20" t="s">
        <v>28</v>
      </c>
      <c r="C14" s="5" t="s">
        <v>17</v>
      </c>
      <c r="D14" s="91"/>
      <c r="E14" s="91"/>
      <c r="F14" s="91"/>
      <c r="G14" s="91"/>
      <c r="H14" s="91"/>
      <c r="I14" s="91"/>
      <c r="J14" s="91"/>
      <c r="K14" s="92"/>
    </row>
    <row r="15" spans="2:11" x14ac:dyDescent="0.3">
      <c r="B15" s="20" t="s">
        <v>42</v>
      </c>
      <c r="C15" s="5" t="s">
        <v>17</v>
      </c>
      <c r="D15" s="91"/>
      <c r="E15" s="91"/>
      <c r="F15" s="91"/>
      <c r="G15" s="91"/>
      <c r="H15" s="91"/>
      <c r="I15" s="91"/>
      <c r="J15" s="91"/>
      <c r="K15" s="92"/>
    </row>
    <row r="16" spans="2:11" x14ac:dyDescent="0.3">
      <c r="B16" s="20" t="s">
        <v>43</v>
      </c>
      <c r="C16" s="5" t="s">
        <v>17</v>
      </c>
      <c r="D16" s="91"/>
      <c r="E16" s="91"/>
      <c r="F16" s="91"/>
      <c r="G16" s="91"/>
      <c r="H16" s="91"/>
      <c r="I16" s="91"/>
      <c r="J16" s="91"/>
      <c r="K16" s="92"/>
    </row>
    <row r="17" spans="2:11" x14ac:dyDescent="0.3">
      <c r="B17" s="18" t="s">
        <v>31</v>
      </c>
      <c r="C17" s="1" t="s">
        <v>17</v>
      </c>
      <c r="D17" s="91"/>
      <c r="E17" s="91"/>
      <c r="F17" s="91"/>
      <c r="G17" s="91"/>
      <c r="H17" s="91"/>
      <c r="I17" s="91"/>
      <c r="J17" s="91"/>
      <c r="K17" s="92"/>
    </row>
    <row r="18" spans="2:11" x14ac:dyDescent="0.3">
      <c r="B18" s="18" t="s">
        <v>2</v>
      </c>
      <c r="C18" s="1" t="s">
        <v>18</v>
      </c>
      <c r="D18" s="91"/>
      <c r="E18" s="91"/>
      <c r="F18" s="91"/>
      <c r="G18" s="91"/>
      <c r="H18" s="91"/>
      <c r="I18" s="91"/>
      <c r="J18" s="91"/>
      <c r="K18" s="92"/>
    </row>
    <row r="19" spans="2:11" x14ac:dyDescent="0.3">
      <c r="B19" s="18" t="s">
        <v>3</v>
      </c>
      <c r="C19" s="1" t="s">
        <v>19</v>
      </c>
      <c r="D19" s="91"/>
      <c r="E19" s="91"/>
      <c r="F19" s="91"/>
      <c r="G19" s="91"/>
      <c r="H19" s="91"/>
      <c r="I19" s="91"/>
      <c r="J19" s="91"/>
      <c r="K19" s="92"/>
    </row>
    <row r="20" spans="2:11" x14ac:dyDescent="0.3">
      <c r="B20" s="20" t="s">
        <v>29</v>
      </c>
      <c r="C20" s="5" t="s">
        <v>30</v>
      </c>
      <c r="D20" s="91"/>
      <c r="E20" s="91"/>
      <c r="F20" s="91"/>
      <c r="G20" s="91"/>
      <c r="H20" s="91"/>
      <c r="I20" s="91"/>
      <c r="J20" s="91"/>
      <c r="K20" s="92"/>
    </row>
    <row r="21" spans="2:11" x14ac:dyDescent="0.3">
      <c r="B21" s="20" t="s">
        <v>32</v>
      </c>
      <c r="C21" s="5" t="s">
        <v>17</v>
      </c>
      <c r="D21" s="91"/>
      <c r="E21" s="91"/>
      <c r="F21" s="91"/>
      <c r="G21" s="91"/>
      <c r="H21" s="91"/>
      <c r="I21" s="91"/>
      <c r="J21" s="91"/>
      <c r="K21" s="92"/>
    </row>
    <row r="22" spans="2:11" x14ac:dyDescent="0.3">
      <c r="B22" s="18" t="s">
        <v>4</v>
      </c>
      <c r="C22" s="1" t="s">
        <v>22</v>
      </c>
      <c r="D22" s="91"/>
      <c r="E22" s="91"/>
      <c r="F22" s="91"/>
      <c r="G22" s="91"/>
      <c r="H22" s="91"/>
      <c r="I22" s="91"/>
      <c r="J22" s="91"/>
      <c r="K22" s="92"/>
    </row>
    <row r="23" spans="2:11" x14ac:dyDescent="0.3">
      <c r="B23" s="18" t="s">
        <v>5</v>
      </c>
      <c r="C23" s="1" t="s">
        <v>23</v>
      </c>
      <c r="D23" s="91"/>
      <c r="E23" s="91"/>
      <c r="F23" s="91"/>
      <c r="G23" s="91"/>
      <c r="H23" s="91"/>
      <c r="I23" s="91"/>
      <c r="J23" s="91"/>
      <c r="K23" s="92"/>
    </row>
    <row r="24" spans="2:11" x14ac:dyDescent="0.3">
      <c r="B24" s="18" t="s">
        <v>6</v>
      </c>
      <c r="C24" s="1" t="s">
        <v>23</v>
      </c>
      <c r="D24" s="91"/>
      <c r="E24" s="91"/>
      <c r="F24" s="91"/>
      <c r="G24" s="91"/>
      <c r="H24" s="91"/>
      <c r="I24" s="91"/>
      <c r="J24" s="91"/>
      <c r="K24" s="92"/>
    </row>
    <row r="25" spans="2:11" x14ac:dyDescent="0.3">
      <c r="B25" s="18" t="s">
        <v>36</v>
      </c>
      <c r="C25" s="1" t="s">
        <v>21</v>
      </c>
      <c r="D25" s="91"/>
      <c r="E25" s="91"/>
      <c r="F25" s="91"/>
      <c r="G25" s="91"/>
      <c r="H25" s="91"/>
      <c r="I25" s="91"/>
      <c r="J25" s="91"/>
      <c r="K25" s="92"/>
    </row>
    <row r="26" spans="2:11" x14ac:dyDescent="0.3">
      <c r="B26" s="18" t="s">
        <v>37</v>
      </c>
      <c r="C26" s="1" t="s">
        <v>21</v>
      </c>
      <c r="D26" s="91"/>
      <c r="E26" s="91"/>
      <c r="F26" s="91"/>
      <c r="G26" s="91"/>
      <c r="H26" s="91"/>
      <c r="I26" s="91"/>
      <c r="J26" s="91"/>
      <c r="K26" s="92"/>
    </row>
    <row r="27" spans="2:11" x14ac:dyDescent="0.3">
      <c r="B27" s="18" t="s">
        <v>38</v>
      </c>
      <c r="C27" s="1" t="s">
        <v>21</v>
      </c>
      <c r="D27" s="91"/>
      <c r="E27" s="91"/>
      <c r="F27" s="91"/>
      <c r="G27" s="91"/>
      <c r="H27" s="91"/>
      <c r="I27" s="91"/>
      <c r="J27" s="91"/>
      <c r="K27" s="92"/>
    </row>
    <row r="28" spans="2:11" x14ac:dyDescent="0.3">
      <c r="B28" s="18" t="s">
        <v>34</v>
      </c>
      <c r="C28" s="1" t="s">
        <v>20</v>
      </c>
      <c r="D28" s="91"/>
      <c r="E28" s="91"/>
      <c r="F28" s="91"/>
      <c r="G28" s="91"/>
      <c r="H28" s="91"/>
      <c r="I28" s="91"/>
      <c r="J28" s="91"/>
      <c r="K28" s="92"/>
    </row>
    <row r="29" spans="2:11" x14ac:dyDescent="0.3">
      <c r="B29" s="18" t="s">
        <v>33</v>
      </c>
      <c r="C29" s="1" t="s">
        <v>20</v>
      </c>
      <c r="D29" s="91"/>
      <c r="E29" s="91"/>
      <c r="F29" s="91"/>
      <c r="G29" s="91"/>
      <c r="H29" s="91"/>
      <c r="I29" s="91"/>
      <c r="J29" s="91"/>
      <c r="K29" s="92"/>
    </row>
    <row r="30" spans="2:11" x14ac:dyDescent="0.3">
      <c r="B30" s="18" t="s">
        <v>35</v>
      </c>
      <c r="C30" s="1" t="s">
        <v>20</v>
      </c>
      <c r="D30" s="91"/>
      <c r="E30" s="91"/>
      <c r="F30" s="91"/>
      <c r="G30" s="91"/>
      <c r="H30" s="91"/>
      <c r="I30" s="91"/>
      <c r="J30" s="91"/>
      <c r="K30" s="92"/>
    </row>
    <row r="31" spans="2:11" x14ac:dyDescent="0.3">
      <c r="B31" s="18" t="s">
        <v>7</v>
      </c>
      <c r="C31" s="1" t="s">
        <v>39</v>
      </c>
      <c r="D31" s="91"/>
      <c r="E31" s="91"/>
      <c r="F31" s="91"/>
      <c r="G31" s="91"/>
      <c r="H31" s="91"/>
      <c r="I31" s="91"/>
      <c r="J31" s="91"/>
      <c r="K31" s="92"/>
    </row>
    <row r="32" spans="2:11" ht="15" thickBot="1" x14ac:dyDescent="0.35">
      <c r="B32" s="21" t="s">
        <v>8</v>
      </c>
      <c r="C32" s="22" t="s">
        <v>40</v>
      </c>
      <c r="D32" s="93"/>
      <c r="E32" s="93"/>
      <c r="F32" s="93"/>
      <c r="G32" s="93"/>
      <c r="H32" s="93"/>
      <c r="I32" s="93"/>
      <c r="J32" s="93"/>
      <c r="K32" s="94"/>
    </row>
    <row r="33" spans="2:11" ht="15" thickBot="1" x14ac:dyDescent="0.35">
      <c r="D33" s="62"/>
      <c r="E33" s="62"/>
      <c r="F33" s="62"/>
      <c r="G33" s="62"/>
      <c r="H33" s="62"/>
      <c r="I33" s="62"/>
      <c r="J33" s="62"/>
      <c r="K33" s="62"/>
    </row>
    <row r="34" spans="2:11" ht="15" thickBot="1" x14ac:dyDescent="0.35">
      <c r="B34" s="99" t="s">
        <v>10</v>
      </c>
      <c r="C34" s="100"/>
      <c r="D34" s="61"/>
      <c r="E34" s="61"/>
      <c r="F34" s="61"/>
      <c r="G34" s="61"/>
      <c r="H34" s="61"/>
      <c r="I34" s="61"/>
      <c r="J34" s="61"/>
      <c r="K34" s="61"/>
    </row>
    <row r="35" spans="2:11" x14ac:dyDescent="0.3">
      <c r="B35" s="23" t="s">
        <v>41</v>
      </c>
      <c r="C35" s="24" t="s">
        <v>17</v>
      </c>
      <c r="D35" s="95"/>
      <c r="E35" s="95"/>
      <c r="F35" s="95"/>
      <c r="G35" s="95"/>
      <c r="H35" s="95"/>
      <c r="I35" s="95"/>
      <c r="J35" s="95"/>
      <c r="K35" s="96"/>
    </row>
    <row r="36" spans="2:11" x14ac:dyDescent="0.3">
      <c r="B36" s="19" t="s">
        <v>44</v>
      </c>
      <c r="C36" s="1" t="s">
        <v>17</v>
      </c>
      <c r="D36" s="91"/>
      <c r="E36" s="91"/>
      <c r="F36" s="91"/>
      <c r="G36" s="91"/>
      <c r="H36" s="91"/>
      <c r="I36" s="91"/>
      <c r="J36" s="91"/>
      <c r="K36" s="92"/>
    </row>
    <row r="37" spans="2:11" x14ac:dyDescent="0.3">
      <c r="B37" s="18" t="s">
        <v>9</v>
      </c>
      <c r="C37" s="1" t="s">
        <v>17</v>
      </c>
      <c r="D37" s="91"/>
      <c r="E37" s="91"/>
      <c r="F37" s="91"/>
      <c r="G37" s="91"/>
      <c r="H37" s="91"/>
      <c r="I37" s="91"/>
      <c r="J37" s="91"/>
      <c r="K37" s="92"/>
    </row>
    <row r="38" spans="2:11" ht="15" thickBot="1" x14ac:dyDescent="0.35">
      <c r="B38" s="21" t="s">
        <v>45</v>
      </c>
      <c r="C38" s="22" t="s">
        <v>17</v>
      </c>
      <c r="D38" s="93"/>
      <c r="E38" s="93"/>
      <c r="F38" s="93"/>
      <c r="G38" s="93"/>
      <c r="H38" s="93"/>
      <c r="I38" s="93"/>
      <c r="J38" s="93"/>
      <c r="K38" s="94"/>
    </row>
  </sheetData>
  <sheetProtection algorithmName="SHA-512" hashValue="9E65p91BkWkjCbrAcT/zkwZag4beCOy96aXxKfwkCDSfhGghO4NvEUIa+hXJ/jJg9XFyN9Eyg2C2mGbTerQvUA==" saltValue="lGSIqB+4RLZ4wvDnckOnag==" spinCount="100000" sheet="1" objects="1" scenarios="1"/>
  <mergeCells count="4">
    <mergeCell ref="B4:C4"/>
    <mergeCell ref="B34:C34"/>
    <mergeCell ref="B10:C10"/>
    <mergeCell ref="B11:C11"/>
  </mergeCells>
  <phoneticPr fontId="3" type="noConversion"/>
  <dataValidations count="3">
    <dataValidation type="list" allowBlank="1" showInputMessage="1" showErrorMessage="1" sqref="D31:K31" xr:uid="{F4958B3A-4269-41E1-A796-6B3AB05DA30F}">
      <formula1>"Continuous, Intermittent"</formula1>
    </dataValidation>
    <dataValidation type="list" allowBlank="1" showInputMessage="1" showErrorMessage="1" sqref="D20:K20" xr:uid="{4B0DDD09-45A8-49E0-94CE-D4CD120AAC47}">
      <formula1>"Yes,No"</formula1>
    </dataValidation>
    <dataValidation type="whole" allowBlank="1" showInputMessage="1" showErrorMessage="1" sqref="D32:K32" xr:uid="{106CA02F-0778-46DA-A837-316E233D053A}">
      <formula1>1</formula1>
      <formula2>8784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9172-C11C-4EE6-8A56-7A8ED6353A85}">
  <dimension ref="B1:XBA40"/>
  <sheetViews>
    <sheetView showGridLines="0" zoomScale="85" zoomScaleNormal="85" workbookViewId="0"/>
  </sheetViews>
  <sheetFormatPr defaultRowHeight="14.4" x14ac:dyDescent="0.3"/>
  <cols>
    <col min="1" max="1" width="2.44140625" customWidth="1"/>
    <col min="2" max="2" width="31.44140625" customWidth="1"/>
    <col min="3" max="3" width="11.6640625" customWidth="1"/>
    <col min="4" max="13" width="16.21875" customWidth="1"/>
  </cols>
  <sheetData>
    <row r="1" spans="2:14 16277:16277" ht="18" x14ac:dyDescent="0.35">
      <c r="B1" s="15" t="s">
        <v>96</v>
      </c>
      <c r="D1" s="3"/>
      <c r="E1" s="3"/>
    </row>
    <row r="2" spans="2:14 16277:16277" ht="16.8" customHeight="1" thickBot="1" x14ac:dyDescent="0.4">
      <c r="B2" s="15"/>
      <c r="D2" s="3"/>
      <c r="E2" s="3"/>
    </row>
    <row r="3" spans="2:14 16277:16277" ht="15" thickBot="1" x14ac:dyDescent="0.35">
      <c r="D3" s="66" t="s">
        <v>48</v>
      </c>
      <c r="E3" s="67" t="s">
        <v>49</v>
      </c>
      <c r="F3" s="67" t="s">
        <v>50</v>
      </c>
      <c r="G3" s="67" t="s">
        <v>51</v>
      </c>
      <c r="H3" s="67" t="s">
        <v>52</v>
      </c>
      <c r="I3" s="67" t="s">
        <v>53</v>
      </c>
      <c r="J3" s="67" t="s">
        <v>54</v>
      </c>
      <c r="K3" s="67" t="s">
        <v>55</v>
      </c>
      <c r="L3" s="67" t="s">
        <v>56</v>
      </c>
      <c r="M3" s="68" t="s">
        <v>57</v>
      </c>
    </row>
    <row r="4" spans="2:14 16277:16277" x14ac:dyDescent="0.3">
      <c r="B4" s="105" t="s">
        <v>46</v>
      </c>
      <c r="C4" s="106"/>
      <c r="D4" s="39"/>
      <c r="E4" s="40"/>
      <c r="F4" s="40"/>
      <c r="G4" s="40"/>
      <c r="H4" s="40"/>
      <c r="I4" s="40"/>
      <c r="J4" s="40"/>
      <c r="K4" s="40"/>
      <c r="L4" s="40"/>
      <c r="M4" s="41"/>
      <c r="XBA4" s="3" t="s">
        <v>47</v>
      </c>
    </row>
    <row r="5" spans="2:14 16277:16277" ht="15" thickBot="1" x14ac:dyDescent="0.35">
      <c r="B5" s="107" t="s">
        <v>109</v>
      </c>
      <c r="C5" s="108"/>
      <c r="D5" s="42"/>
      <c r="E5" s="43"/>
      <c r="F5" s="43"/>
      <c r="G5" s="43"/>
      <c r="H5" s="43"/>
      <c r="I5" s="43"/>
      <c r="J5" s="43"/>
      <c r="K5" s="43"/>
      <c r="L5" s="43"/>
      <c r="M5" s="44"/>
      <c r="XBA5" s="3"/>
    </row>
    <row r="6" spans="2:14 16277:16277" ht="15" thickBot="1" x14ac:dyDescent="0.35">
      <c r="C6" s="3"/>
      <c r="D6" s="61"/>
      <c r="E6" s="61"/>
      <c r="F6" s="61"/>
      <c r="G6" s="61"/>
      <c r="H6" s="61"/>
      <c r="I6" s="61"/>
      <c r="J6" s="61"/>
      <c r="K6" s="61"/>
      <c r="L6" s="61"/>
      <c r="M6" s="61"/>
      <c r="N6" s="3"/>
    </row>
    <row r="7" spans="2:14 16277:16277" x14ac:dyDescent="0.3">
      <c r="B7" s="12" t="s">
        <v>59</v>
      </c>
      <c r="C7" s="8" t="s">
        <v>58</v>
      </c>
      <c r="D7" s="46"/>
      <c r="E7" s="47"/>
      <c r="F7" s="47"/>
      <c r="G7" s="47"/>
      <c r="H7" s="47"/>
      <c r="I7" s="47"/>
      <c r="J7" s="47"/>
      <c r="K7" s="47"/>
      <c r="L7" s="47"/>
      <c r="M7" s="48"/>
    </row>
    <row r="8" spans="2:14 16277:16277" x14ac:dyDescent="0.3">
      <c r="B8" s="9" t="s">
        <v>114</v>
      </c>
      <c r="C8" s="13" t="s">
        <v>58</v>
      </c>
      <c r="D8" s="72"/>
      <c r="E8" s="73"/>
      <c r="F8" s="73"/>
      <c r="G8" s="73"/>
      <c r="H8" s="73"/>
      <c r="I8" s="73"/>
      <c r="J8" s="73"/>
      <c r="K8" s="73"/>
      <c r="L8" s="73"/>
      <c r="M8" s="74"/>
    </row>
    <row r="9" spans="2:14 16277:16277" x14ac:dyDescent="0.3">
      <c r="B9" s="11" t="s">
        <v>115</v>
      </c>
      <c r="C9" s="13" t="s">
        <v>58</v>
      </c>
      <c r="D9" s="49">
        <f>D7+D8</f>
        <v>0</v>
      </c>
      <c r="E9" s="50">
        <f t="shared" ref="E9:M9" si="0">E7+E8</f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0">
        <f t="shared" si="0"/>
        <v>0</v>
      </c>
      <c r="M9" s="51">
        <f t="shared" si="0"/>
        <v>0</v>
      </c>
      <c r="N9" s="3"/>
    </row>
    <row r="10" spans="2:14 16277:16277" x14ac:dyDescent="0.3">
      <c r="B10" s="9" t="s">
        <v>116</v>
      </c>
      <c r="C10" s="13" t="s">
        <v>58</v>
      </c>
      <c r="D10" s="52">
        <v>30</v>
      </c>
      <c r="E10" s="53">
        <v>30</v>
      </c>
      <c r="F10" s="53">
        <v>30</v>
      </c>
      <c r="G10" s="53">
        <v>30</v>
      </c>
      <c r="H10" s="53">
        <v>30</v>
      </c>
      <c r="I10" s="53">
        <v>30</v>
      </c>
      <c r="J10" s="53">
        <v>30</v>
      </c>
      <c r="K10" s="53">
        <v>30</v>
      </c>
      <c r="L10" s="53">
        <v>30</v>
      </c>
      <c r="M10" s="54">
        <v>30</v>
      </c>
      <c r="N10" s="3"/>
    </row>
    <row r="11" spans="2:14 16277:16277" x14ac:dyDescent="0.3">
      <c r="B11" s="9" t="s">
        <v>117</v>
      </c>
      <c r="C11" s="13" t="s">
        <v>23</v>
      </c>
      <c r="D11" s="75">
        <f>D7/D10</f>
        <v>0</v>
      </c>
      <c r="E11" s="76">
        <f t="shared" ref="E11:M11" si="1">E7/E10</f>
        <v>0</v>
      </c>
      <c r="F11" s="76">
        <f t="shared" si="1"/>
        <v>0</v>
      </c>
      <c r="G11" s="76">
        <f t="shared" si="1"/>
        <v>0</v>
      </c>
      <c r="H11" s="76">
        <f t="shared" si="1"/>
        <v>0</v>
      </c>
      <c r="I11" s="76">
        <f t="shared" si="1"/>
        <v>0</v>
      </c>
      <c r="J11" s="76">
        <f t="shared" si="1"/>
        <v>0</v>
      </c>
      <c r="K11" s="76">
        <f t="shared" si="1"/>
        <v>0</v>
      </c>
      <c r="L11" s="76">
        <f t="shared" si="1"/>
        <v>0</v>
      </c>
      <c r="M11" s="77">
        <f t="shared" si="1"/>
        <v>0</v>
      </c>
      <c r="N11" s="3"/>
    </row>
    <row r="12" spans="2:14 16277:16277" x14ac:dyDescent="0.3">
      <c r="B12" s="9" t="s">
        <v>118</v>
      </c>
      <c r="C12" s="13" t="s">
        <v>23</v>
      </c>
      <c r="D12" s="75">
        <f>D9/D10</f>
        <v>0</v>
      </c>
      <c r="E12" s="76">
        <f t="shared" ref="E12:M12" si="2">E9/E10</f>
        <v>0</v>
      </c>
      <c r="F12" s="76">
        <f t="shared" si="2"/>
        <v>0</v>
      </c>
      <c r="G12" s="76">
        <f t="shared" si="2"/>
        <v>0</v>
      </c>
      <c r="H12" s="76">
        <f t="shared" si="2"/>
        <v>0</v>
      </c>
      <c r="I12" s="76">
        <f t="shared" si="2"/>
        <v>0</v>
      </c>
      <c r="J12" s="76">
        <f t="shared" si="2"/>
        <v>0</v>
      </c>
      <c r="K12" s="76">
        <f t="shared" si="2"/>
        <v>0</v>
      </c>
      <c r="L12" s="76">
        <f t="shared" si="2"/>
        <v>0</v>
      </c>
      <c r="M12" s="77">
        <f t="shared" si="2"/>
        <v>0</v>
      </c>
      <c r="N12" s="3"/>
    </row>
    <row r="13" spans="2:14 16277:16277" ht="15" thickBot="1" x14ac:dyDescent="0.35">
      <c r="B13" s="26" t="s">
        <v>119</v>
      </c>
      <c r="C13" s="27"/>
      <c r="D13" s="58" t="str">
        <f>IF(OR(D11&lt;1%,D12&lt;70%),"Screens Out", "Screens in")</f>
        <v>Screens Out</v>
      </c>
      <c r="E13" s="59" t="str">
        <f t="shared" ref="E13:M13" si="3">IF(OR(E11&lt;1%,E12&lt;70%),"Screens Out", "Screens in")</f>
        <v>Screens Out</v>
      </c>
      <c r="F13" s="59" t="str">
        <f t="shared" si="3"/>
        <v>Screens Out</v>
      </c>
      <c r="G13" s="59" t="str">
        <f t="shared" si="3"/>
        <v>Screens Out</v>
      </c>
      <c r="H13" s="59" t="str">
        <f t="shared" si="3"/>
        <v>Screens Out</v>
      </c>
      <c r="I13" s="59" t="str">
        <f t="shared" si="3"/>
        <v>Screens Out</v>
      </c>
      <c r="J13" s="59" t="str">
        <f t="shared" si="3"/>
        <v>Screens Out</v>
      </c>
      <c r="K13" s="59" t="str">
        <f t="shared" si="3"/>
        <v>Screens Out</v>
      </c>
      <c r="L13" s="59" t="str">
        <f t="shared" si="3"/>
        <v>Screens Out</v>
      </c>
      <c r="M13" s="60" t="str">
        <f t="shared" si="3"/>
        <v>Screens Out</v>
      </c>
      <c r="N13" s="3"/>
    </row>
    <row r="14" spans="2:14 16277:16277" ht="15" thickBot="1" x14ac:dyDescent="0.35">
      <c r="C14" s="3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3"/>
    </row>
    <row r="15" spans="2:14 16277:16277" x14ac:dyDescent="0.3">
      <c r="B15" s="12" t="s">
        <v>66</v>
      </c>
      <c r="C15" s="8" t="s">
        <v>58</v>
      </c>
      <c r="D15" s="46"/>
      <c r="E15" s="47"/>
      <c r="F15" s="47"/>
      <c r="G15" s="47"/>
      <c r="H15" s="47"/>
      <c r="I15" s="47"/>
      <c r="J15" s="47"/>
      <c r="K15" s="47"/>
      <c r="L15" s="47"/>
      <c r="M15" s="48"/>
      <c r="N15" s="3"/>
    </row>
    <row r="16" spans="2:14 16277:16277" x14ac:dyDescent="0.3">
      <c r="B16" s="9" t="s">
        <v>61</v>
      </c>
      <c r="C16" s="13" t="s">
        <v>58</v>
      </c>
      <c r="D16" s="72"/>
      <c r="E16" s="73"/>
      <c r="F16" s="73"/>
      <c r="G16" s="73"/>
      <c r="H16" s="73"/>
      <c r="I16" s="73"/>
      <c r="J16" s="73"/>
      <c r="K16" s="73"/>
      <c r="L16" s="73"/>
      <c r="M16" s="74"/>
      <c r="N16" s="3"/>
    </row>
    <row r="17" spans="2:14" x14ac:dyDescent="0.3">
      <c r="B17" s="11" t="s">
        <v>62</v>
      </c>
      <c r="C17" s="13" t="s">
        <v>58</v>
      </c>
      <c r="D17" s="49">
        <f>D15+D16</f>
        <v>0</v>
      </c>
      <c r="E17" s="50">
        <f t="shared" ref="E17" si="4">E15+E16</f>
        <v>0</v>
      </c>
      <c r="F17" s="50">
        <f t="shared" ref="F17" si="5">F15+F16</f>
        <v>0</v>
      </c>
      <c r="G17" s="50">
        <f t="shared" ref="G17" si="6">G15+G16</f>
        <v>0</v>
      </c>
      <c r="H17" s="50">
        <f t="shared" ref="H17" si="7">H15+H16</f>
        <v>0</v>
      </c>
      <c r="I17" s="50">
        <f t="shared" ref="I17" si="8">I15+I16</f>
        <v>0</v>
      </c>
      <c r="J17" s="50">
        <f t="shared" ref="J17" si="9">J15+J16</f>
        <v>0</v>
      </c>
      <c r="K17" s="50">
        <f t="shared" ref="K17" si="10">K15+K16</f>
        <v>0</v>
      </c>
      <c r="L17" s="50">
        <f t="shared" ref="L17" si="11">L15+L16</f>
        <v>0</v>
      </c>
      <c r="M17" s="51">
        <f t="shared" ref="M17" si="12">M15+M16</f>
        <v>0</v>
      </c>
      <c r="N17" s="3"/>
    </row>
    <row r="18" spans="2:14" x14ac:dyDescent="0.3">
      <c r="B18" s="9" t="s">
        <v>63</v>
      </c>
      <c r="C18" s="13" t="s">
        <v>58</v>
      </c>
      <c r="D18" s="39"/>
      <c r="E18" s="40"/>
      <c r="F18" s="40"/>
      <c r="G18" s="40"/>
      <c r="H18" s="40"/>
      <c r="I18" s="40"/>
      <c r="J18" s="40"/>
      <c r="K18" s="40"/>
      <c r="L18" s="40"/>
      <c r="M18" s="41"/>
      <c r="N18" s="3"/>
    </row>
    <row r="19" spans="2:14" x14ac:dyDescent="0.3">
      <c r="B19" s="9" t="s">
        <v>64</v>
      </c>
      <c r="C19" s="13" t="s">
        <v>23</v>
      </c>
      <c r="D19" s="55">
        <f>IFERROR(D15/D18,0)</f>
        <v>0</v>
      </c>
      <c r="E19" s="56">
        <f t="shared" ref="E19:M19" si="13">IFERROR(E15/E18,0)</f>
        <v>0</v>
      </c>
      <c r="F19" s="56">
        <f t="shared" si="13"/>
        <v>0</v>
      </c>
      <c r="G19" s="56">
        <f t="shared" si="13"/>
        <v>0</v>
      </c>
      <c r="H19" s="56">
        <f t="shared" si="13"/>
        <v>0</v>
      </c>
      <c r="I19" s="56">
        <f t="shared" si="13"/>
        <v>0</v>
      </c>
      <c r="J19" s="56">
        <f t="shared" si="13"/>
        <v>0</v>
      </c>
      <c r="K19" s="56">
        <f t="shared" si="13"/>
        <v>0</v>
      </c>
      <c r="L19" s="56">
        <f t="shared" si="13"/>
        <v>0</v>
      </c>
      <c r="M19" s="57">
        <f t="shared" si="13"/>
        <v>0</v>
      </c>
    </row>
    <row r="20" spans="2:14" x14ac:dyDescent="0.3">
      <c r="B20" s="9" t="s">
        <v>65</v>
      </c>
      <c r="C20" s="13" t="s">
        <v>23</v>
      </c>
      <c r="D20" s="55">
        <f>IFERROR(D17/D18,0)</f>
        <v>0</v>
      </c>
      <c r="E20" s="56">
        <f t="shared" ref="E20:M20" si="14">IFERROR(E17/E18,0)</f>
        <v>0</v>
      </c>
      <c r="F20" s="56">
        <f t="shared" si="14"/>
        <v>0</v>
      </c>
      <c r="G20" s="56">
        <f t="shared" si="14"/>
        <v>0</v>
      </c>
      <c r="H20" s="56">
        <f t="shared" si="14"/>
        <v>0</v>
      </c>
      <c r="I20" s="56">
        <f t="shared" si="14"/>
        <v>0</v>
      </c>
      <c r="J20" s="56">
        <f t="shared" si="14"/>
        <v>0</v>
      </c>
      <c r="K20" s="56">
        <f t="shared" si="14"/>
        <v>0</v>
      </c>
      <c r="L20" s="56">
        <f t="shared" si="14"/>
        <v>0</v>
      </c>
      <c r="M20" s="57">
        <f t="shared" si="14"/>
        <v>0</v>
      </c>
    </row>
    <row r="21" spans="2:14" ht="15" thickBot="1" x14ac:dyDescent="0.35">
      <c r="B21" s="26" t="s">
        <v>93</v>
      </c>
      <c r="C21" s="27"/>
      <c r="D21" s="58" t="str">
        <f>IF(OR(D19&lt;1%,D20&lt;70%),"Screens Out", "Screens in")</f>
        <v>Screens Out</v>
      </c>
      <c r="E21" s="59" t="str">
        <f t="shared" ref="E21:M21" si="15">IF(OR(E19&lt;1%,E20&lt;70%),"Screens Out", "Screens in")</f>
        <v>Screens Out</v>
      </c>
      <c r="F21" s="59" t="str">
        <f t="shared" si="15"/>
        <v>Screens Out</v>
      </c>
      <c r="G21" s="59" t="str">
        <f t="shared" si="15"/>
        <v>Screens Out</v>
      </c>
      <c r="H21" s="59" t="str">
        <f t="shared" si="15"/>
        <v>Screens Out</v>
      </c>
      <c r="I21" s="59" t="str">
        <f t="shared" si="15"/>
        <v>Screens Out</v>
      </c>
      <c r="J21" s="59" t="str">
        <f t="shared" si="15"/>
        <v>Screens Out</v>
      </c>
      <c r="K21" s="59" t="str">
        <f t="shared" si="15"/>
        <v>Screens Out</v>
      </c>
      <c r="L21" s="59" t="str">
        <f t="shared" si="15"/>
        <v>Screens Out</v>
      </c>
      <c r="M21" s="60" t="str">
        <f t="shared" si="15"/>
        <v>Screens Out</v>
      </c>
    </row>
    <row r="22" spans="2:14" ht="15" thickBot="1" x14ac:dyDescent="0.35">
      <c r="B22" s="6"/>
      <c r="C22" s="6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2:14" ht="16.2" customHeight="1" x14ac:dyDescent="0.3">
      <c r="B23" s="12" t="s">
        <v>67</v>
      </c>
      <c r="C23" s="8" t="s">
        <v>70</v>
      </c>
      <c r="D23" s="78"/>
      <c r="E23" s="79"/>
      <c r="F23" s="79"/>
      <c r="G23" s="79"/>
      <c r="H23" s="79"/>
      <c r="I23" s="79"/>
      <c r="J23" s="79"/>
      <c r="K23" s="79"/>
      <c r="L23" s="79"/>
      <c r="M23" s="80"/>
    </row>
    <row r="24" spans="2:14" ht="16.2" customHeight="1" x14ac:dyDescent="0.3">
      <c r="B24" s="9" t="s">
        <v>68</v>
      </c>
      <c r="C24" s="10" t="s">
        <v>70</v>
      </c>
      <c r="D24" s="39"/>
      <c r="E24" s="40"/>
      <c r="F24" s="40"/>
      <c r="G24" s="40"/>
      <c r="H24" s="40"/>
      <c r="I24" s="40"/>
      <c r="J24" s="40"/>
      <c r="K24" s="40"/>
      <c r="L24" s="40"/>
      <c r="M24" s="41"/>
    </row>
    <row r="25" spans="2:14" ht="16.2" customHeight="1" x14ac:dyDescent="0.3">
      <c r="B25" s="11" t="s">
        <v>69</v>
      </c>
      <c r="C25" s="10" t="s">
        <v>70</v>
      </c>
      <c r="D25" s="49">
        <f>D23+D24</f>
        <v>0</v>
      </c>
      <c r="E25" s="50">
        <f t="shared" ref="E25" si="16">E23+E24</f>
        <v>0</v>
      </c>
      <c r="F25" s="50">
        <f t="shared" ref="F25" si="17">F23+F24</f>
        <v>0</v>
      </c>
      <c r="G25" s="50">
        <f t="shared" ref="G25" si="18">G23+G24</f>
        <v>0</v>
      </c>
      <c r="H25" s="50">
        <f t="shared" ref="H25" si="19">H23+H24</f>
        <v>0</v>
      </c>
      <c r="I25" s="50">
        <f t="shared" ref="I25" si="20">I23+I24</f>
        <v>0</v>
      </c>
      <c r="J25" s="50">
        <f t="shared" ref="J25" si="21">J23+J24</f>
        <v>0</v>
      </c>
      <c r="K25" s="50">
        <f t="shared" ref="K25" si="22">K23+K24</f>
        <v>0</v>
      </c>
      <c r="L25" s="50">
        <f t="shared" ref="L25" si="23">L23+L24</f>
        <v>0</v>
      </c>
      <c r="M25" s="51">
        <f t="shared" ref="M25" si="24">M23+M24</f>
        <v>0</v>
      </c>
    </row>
    <row r="26" spans="2:14" ht="16.2" customHeight="1" x14ac:dyDescent="0.3">
      <c r="B26" s="9" t="s">
        <v>107</v>
      </c>
      <c r="C26" s="10" t="s">
        <v>70</v>
      </c>
      <c r="D26" s="39"/>
      <c r="E26" s="40"/>
      <c r="F26" s="40"/>
      <c r="G26" s="40"/>
      <c r="H26" s="40"/>
      <c r="I26" s="40"/>
      <c r="J26" s="40"/>
      <c r="K26" s="40"/>
      <c r="L26" s="40"/>
      <c r="M26" s="41"/>
    </row>
    <row r="27" spans="2:14" ht="16.2" customHeight="1" x14ac:dyDescent="0.3">
      <c r="B27" s="9" t="s">
        <v>110</v>
      </c>
      <c r="C27" s="13" t="s">
        <v>23</v>
      </c>
      <c r="D27" s="55">
        <f>IFERROR(D23/D26,0)</f>
        <v>0</v>
      </c>
      <c r="E27" s="56">
        <f t="shared" ref="E27:M27" si="25">IFERROR(E23/E26,0)</f>
        <v>0</v>
      </c>
      <c r="F27" s="56">
        <f t="shared" si="25"/>
        <v>0</v>
      </c>
      <c r="G27" s="56">
        <f t="shared" si="25"/>
        <v>0</v>
      </c>
      <c r="H27" s="56">
        <f t="shared" si="25"/>
        <v>0</v>
      </c>
      <c r="I27" s="56">
        <f t="shared" si="25"/>
        <v>0</v>
      </c>
      <c r="J27" s="56">
        <f t="shared" si="25"/>
        <v>0</v>
      </c>
      <c r="K27" s="56">
        <f t="shared" si="25"/>
        <v>0</v>
      </c>
      <c r="L27" s="56">
        <f t="shared" si="25"/>
        <v>0</v>
      </c>
      <c r="M27" s="57">
        <f t="shared" si="25"/>
        <v>0</v>
      </c>
    </row>
    <row r="28" spans="2:14" ht="16.2" customHeight="1" x14ac:dyDescent="0.3">
      <c r="B28" s="9" t="s">
        <v>111</v>
      </c>
      <c r="C28" s="13" t="s">
        <v>23</v>
      </c>
      <c r="D28" s="55">
        <f>IFERROR(D25/D26,0)</f>
        <v>0</v>
      </c>
      <c r="E28" s="56">
        <f t="shared" ref="E28:M28" si="26">IFERROR(E25/E26,0)</f>
        <v>0</v>
      </c>
      <c r="F28" s="56">
        <f t="shared" si="26"/>
        <v>0</v>
      </c>
      <c r="G28" s="56">
        <f t="shared" si="26"/>
        <v>0</v>
      </c>
      <c r="H28" s="56">
        <f t="shared" si="26"/>
        <v>0</v>
      </c>
      <c r="I28" s="56">
        <f t="shared" si="26"/>
        <v>0</v>
      </c>
      <c r="J28" s="56">
        <f t="shared" si="26"/>
        <v>0</v>
      </c>
      <c r="K28" s="56">
        <f t="shared" si="26"/>
        <v>0</v>
      </c>
      <c r="L28" s="56">
        <f t="shared" si="26"/>
        <v>0</v>
      </c>
      <c r="M28" s="57">
        <f t="shared" si="26"/>
        <v>0</v>
      </c>
    </row>
    <row r="29" spans="2:14" ht="16.2" customHeight="1" thickBot="1" x14ac:dyDescent="0.35">
      <c r="B29" s="26" t="s">
        <v>94</v>
      </c>
      <c r="C29" s="27"/>
      <c r="D29" s="58" t="str">
        <f>IF(OR(D27&lt;1%,D28&lt;70%),"Screens Out", "Screens in")</f>
        <v>Screens Out</v>
      </c>
      <c r="E29" s="59" t="str">
        <f t="shared" ref="E29" si="27">IF(OR(E27&lt;1%,E28&lt;70%),"Screens Out", "Screens in")</f>
        <v>Screens Out</v>
      </c>
      <c r="F29" s="59" t="str">
        <f t="shared" ref="F29" si="28">IF(OR(F27&lt;1%,F28&lt;70%),"Screens Out", "Screens in")</f>
        <v>Screens Out</v>
      </c>
      <c r="G29" s="59" t="str">
        <f t="shared" ref="G29" si="29">IF(OR(G27&lt;1%,G28&lt;70%),"Screens Out", "Screens in")</f>
        <v>Screens Out</v>
      </c>
      <c r="H29" s="59" t="str">
        <f t="shared" ref="H29" si="30">IF(OR(H27&lt;1%,H28&lt;70%),"Screens Out", "Screens in")</f>
        <v>Screens Out</v>
      </c>
      <c r="I29" s="59" t="str">
        <f t="shared" ref="I29" si="31">IF(OR(I27&lt;1%,I28&lt;70%),"Screens Out", "Screens in")</f>
        <v>Screens Out</v>
      </c>
      <c r="J29" s="59" t="str">
        <f t="shared" ref="J29" si="32">IF(OR(J27&lt;1%,J28&lt;70%),"Screens Out", "Screens in")</f>
        <v>Screens Out</v>
      </c>
      <c r="K29" s="59" t="str">
        <f t="shared" ref="K29" si="33">IF(OR(K27&lt;1%,K28&lt;70%),"Screens Out", "Screens in")</f>
        <v>Screens Out</v>
      </c>
      <c r="L29" s="59" t="str">
        <f t="shared" ref="L29" si="34">IF(OR(L27&lt;1%,L28&lt;70%),"Screens Out", "Screens in")</f>
        <v>Screens Out</v>
      </c>
      <c r="M29" s="60" t="str">
        <f t="shared" ref="M29" si="35">IF(OR(M27&lt;1%,M28&lt;70%),"Screens Out", "Screens in")</f>
        <v>Screens Out</v>
      </c>
    </row>
    <row r="30" spans="2:14" ht="16.2" customHeight="1" thickBot="1" x14ac:dyDescent="0.35">
      <c r="B30" s="3"/>
      <c r="C30" s="3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2:14" ht="16.2" customHeight="1" x14ac:dyDescent="0.3">
      <c r="B31" s="12" t="s">
        <v>71</v>
      </c>
      <c r="C31" s="8" t="s">
        <v>70</v>
      </c>
      <c r="D31" s="78"/>
      <c r="E31" s="79"/>
      <c r="F31" s="79"/>
      <c r="G31" s="79"/>
      <c r="H31" s="79"/>
      <c r="I31" s="79"/>
      <c r="J31" s="79"/>
      <c r="K31" s="79"/>
      <c r="L31" s="79"/>
      <c r="M31" s="80"/>
    </row>
    <row r="32" spans="2:14" ht="16.2" customHeight="1" x14ac:dyDescent="0.3">
      <c r="B32" s="9" t="s">
        <v>72</v>
      </c>
      <c r="C32" s="10" t="s">
        <v>70</v>
      </c>
      <c r="D32" s="39"/>
      <c r="E32" s="40"/>
      <c r="F32" s="40"/>
      <c r="G32" s="40"/>
      <c r="H32" s="40"/>
      <c r="I32" s="40"/>
      <c r="J32" s="40"/>
      <c r="K32" s="40"/>
      <c r="L32" s="40"/>
      <c r="M32" s="41"/>
    </row>
    <row r="33" spans="2:13" ht="16.2" customHeight="1" x14ac:dyDescent="0.3">
      <c r="B33" s="11" t="s">
        <v>73</v>
      </c>
      <c r="C33" s="10" t="s">
        <v>70</v>
      </c>
      <c r="D33" s="72"/>
      <c r="E33" s="40"/>
      <c r="F33" s="40"/>
      <c r="G33" s="40"/>
      <c r="H33" s="40"/>
      <c r="I33" s="40"/>
      <c r="J33" s="40"/>
      <c r="K33" s="40"/>
      <c r="L33" s="40"/>
      <c r="M33" s="41"/>
    </row>
    <row r="34" spans="2:13" ht="16.2" customHeight="1" x14ac:dyDescent="0.3">
      <c r="B34" s="9" t="s">
        <v>108</v>
      </c>
      <c r="C34" s="10" t="s">
        <v>70</v>
      </c>
      <c r="D34" s="39"/>
      <c r="E34" s="40"/>
      <c r="F34" s="40"/>
      <c r="G34" s="40"/>
      <c r="H34" s="40"/>
      <c r="I34" s="40"/>
      <c r="J34" s="40"/>
      <c r="K34" s="40"/>
      <c r="L34" s="40"/>
      <c r="M34" s="41"/>
    </row>
    <row r="35" spans="2:13" ht="16.2" customHeight="1" x14ac:dyDescent="0.3">
      <c r="B35" s="9" t="s">
        <v>112</v>
      </c>
      <c r="C35" s="13" t="s">
        <v>23</v>
      </c>
      <c r="D35" s="81"/>
      <c r="E35" s="82"/>
      <c r="F35" s="82"/>
      <c r="G35" s="82"/>
      <c r="H35" s="82"/>
      <c r="I35" s="82"/>
      <c r="J35" s="82"/>
      <c r="K35" s="82"/>
      <c r="L35" s="82"/>
      <c r="M35" s="83"/>
    </row>
    <row r="36" spans="2:13" ht="16.2" customHeight="1" x14ac:dyDescent="0.3">
      <c r="B36" s="9" t="s">
        <v>113</v>
      </c>
      <c r="C36" s="13" t="s">
        <v>23</v>
      </c>
      <c r="D36" s="81"/>
      <c r="E36" s="82"/>
      <c r="F36" s="82"/>
      <c r="G36" s="82"/>
      <c r="H36" s="82"/>
      <c r="I36" s="82"/>
      <c r="J36" s="82"/>
      <c r="K36" s="82"/>
      <c r="L36" s="82"/>
      <c r="M36" s="83"/>
    </row>
    <row r="37" spans="2:13" ht="16.2" customHeight="1" thickBot="1" x14ac:dyDescent="0.35">
      <c r="B37" s="26" t="s">
        <v>95</v>
      </c>
      <c r="C37" s="27"/>
      <c r="D37" s="58" t="str">
        <f>IF(OR(D35&lt;1%,D36&lt;70%),"Screens Out", "Screens in")</f>
        <v>Screens Out</v>
      </c>
      <c r="E37" s="59" t="str">
        <f t="shared" ref="E37:M37" si="36">IF(OR(E35&lt;1%,E36&lt;70%),"Screens Out", "Screens in")</f>
        <v>Screens Out</v>
      </c>
      <c r="F37" s="59" t="str">
        <f t="shared" si="36"/>
        <v>Screens Out</v>
      </c>
      <c r="G37" s="59" t="str">
        <f t="shared" si="36"/>
        <v>Screens Out</v>
      </c>
      <c r="H37" s="59" t="str">
        <f t="shared" si="36"/>
        <v>Screens Out</v>
      </c>
      <c r="I37" s="59" t="str">
        <f t="shared" si="36"/>
        <v>Screens Out</v>
      </c>
      <c r="J37" s="59" t="str">
        <f t="shared" si="36"/>
        <v>Screens Out</v>
      </c>
      <c r="K37" s="59" t="str">
        <f t="shared" si="36"/>
        <v>Screens Out</v>
      </c>
      <c r="L37" s="59" t="str">
        <f t="shared" si="36"/>
        <v>Screens Out</v>
      </c>
      <c r="M37" s="60" t="str">
        <f t="shared" si="36"/>
        <v>Screens Out</v>
      </c>
    </row>
    <row r="38" spans="2:13" ht="15" thickBot="1" x14ac:dyDescent="0.35">
      <c r="B38" s="3"/>
      <c r="C38" s="3"/>
      <c r="D38" s="61"/>
      <c r="E38" s="61"/>
      <c r="F38" s="61"/>
      <c r="G38" s="61"/>
      <c r="H38" s="61"/>
      <c r="I38" s="61"/>
      <c r="J38" s="61"/>
      <c r="K38" s="61"/>
      <c r="L38" s="61"/>
      <c r="M38" s="61"/>
    </row>
    <row r="39" spans="2:13" ht="18.600000000000001" thickBot="1" x14ac:dyDescent="0.4">
      <c r="B39" s="28" t="s">
        <v>60</v>
      </c>
      <c r="C39" s="7"/>
      <c r="D39" s="84" t="str">
        <f>IF(AND(D13="Screens Out",D21="Screens Out",D29="Screens Out",D37="Screens Out"),"Screens Out","Screens In")</f>
        <v>Screens Out</v>
      </c>
      <c r="E39" s="64" t="str">
        <f t="shared" ref="E39:M39" si="37">IF(AND(E13="Screens Out",E21="Screens Out",E29="Screens Out",E37="Screens Out"),"Screens Out","Screens In")</f>
        <v>Screens Out</v>
      </c>
      <c r="F39" s="64" t="str">
        <f t="shared" si="37"/>
        <v>Screens Out</v>
      </c>
      <c r="G39" s="64" t="str">
        <f t="shared" si="37"/>
        <v>Screens Out</v>
      </c>
      <c r="H39" s="64" t="str">
        <f t="shared" si="37"/>
        <v>Screens Out</v>
      </c>
      <c r="I39" s="64" t="str">
        <f t="shared" si="37"/>
        <v>Screens Out</v>
      </c>
      <c r="J39" s="64" t="str">
        <f t="shared" si="37"/>
        <v>Screens Out</v>
      </c>
      <c r="K39" s="64" t="str">
        <f t="shared" si="37"/>
        <v>Screens Out</v>
      </c>
      <c r="L39" s="64" t="str">
        <f t="shared" si="37"/>
        <v>Screens Out</v>
      </c>
      <c r="M39" s="65" t="str">
        <f t="shared" si="37"/>
        <v>Screens Out</v>
      </c>
    </row>
    <row r="40" spans="2:13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</sheetData>
  <sheetProtection algorithmName="SHA-512" hashValue="KRednpHXRhrDidM09Uub+ZN04tHpQS0uHDoUnnJQ/yHNobuj1O6FGcv/mE7ortNc4iIk0s4gK7anfHi4Y7ItHw==" saltValue="9hcLUpsvRR9I6kBDj+0T5Q==" spinCount="100000" sheet="1" objects="1" scenarios="1"/>
  <mergeCells count="2">
    <mergeCell ref="B4:C4"/>
    <mergeCell ref="B5:C5"/>
  </mergeCells>
  <phoneticPr fontId="3" type="noConversion"/>
  <conditionalFormatting sqref="D13:M13">
    <cfRule type="containsText" dxfId="44" priority="30" operator="containsText" text="Screens Out">
      <formula>NOT(ISERROR(SEARCH("Screens Out",D13)))</formula>
    </cfRule>
  </conditionalFormatting>
  <conditionalFormatting sqref="D13:M13">
    <cfRule type="containsText" dxfId="43" priority="31" operator="containsText" text="Screens Out">
      <formula>NOT(ISERROR(SEARCH("Screens Out",D13)))</formula>
    </cfRule>
    <cfRule type="containsText" dxfId="42" priority="32" operator="containsText" text="Screens In">
      <formula>NOT(ISERROR(SEARCH("Screens In",D13)))</formula>
    </cfRule>
  </conditionalFormatting>
  <conditionalFormatting sqref="D39:M39">
    <cfRule type="containsText" dxfId="41" priority="28" operator="containsText" text="Screens Out">
      <formula>NOT(ISERROR(SEARCH("Screens Out",D39)))</formula>
    </cfRule>
    <cfRule type="containsText" dxfId="40" priority="29" operator="containsText" text="Screens In">
      <formula>NOT(ISERROR(SEARCH("Screens In",D39)))</formula>
    </cfRule>
  </conditionalFormatting>
  <conditionalFormatting sqref="D21:M21">
    <cfRule type="containsText" dxfId="39" priority="7" operator="containsText" text="Screens Out">
      <formula>NOT(ISERROR(SEARCH("Screens Out",D21)))</formula>
    </cfRule>
  </conditionalFormatting>
  <conditionalFormatting sqref="D21:M21">
    <cfRule type="containsText" dxfId="38" priority="8" operator="containsText" text="Screens Out">
      <formula>NOT(ISERROR(SEARCH("Screens Out",D21)))</formula>
    </cfRule>
    <cfRule type="containsText" dxfId="37" priority="9" operator="containsText" text="Screens In">
      <formula>NOT(ISERROR(SEARCH("Screens In",D21)))</formula>
    </cfRule>
  </conditionalFormatting>
  <conditionalFormatting sqref="D29:M29">
    <cfRule type="containsText" dxfId="36" priority="4" operator="containsText" text="Screens Out">
      <formula>NOT(ISERROR(SEARCH("Screens Out",D29)))</formula>
    </cfRule>
  </conditionalFormatting>
  <conditionalFormatting sqref="D29:M29">
    <cfRule type="containsText" dxfId="35" priority="5" operator="containsText" text="Screens Out">
      <formula>NOT(ISERROR(SEARCH("Screens Out",D29)))</formula>
    </cfRule>
    <cfRule type="containsText" dxfId="34" priority="6" operator="containsText" text="Screens In">
      <formula>NOT(ISERROR(SEARCH("Screens In",D29)))</formula>
    </cfRule>
  </conditionalFormatting>
  <conditionalFormatting sqref="D37:M37">
    <cfRule type="containsText" dxfId="33" priority="1" operator="containsText" text="Screens Out">
      <formula>NOT(ISERROR(SEARCH("Screens Out",D37)))</formula>
    </cfRule>
  </conditionalFormatting>
  <conditionalFormatting sqref="D37:M37">
    <cfRule type="containsText" dxfId="32" priority="2" operator="containsText" text="Screens Out">
      <formula>NOT(ISERROR(SEARCH("Screens Out",D37)))</formula>
    </cfRule>
    <cfRule type="containsText" dxfId="31" priority="3" operator="containsText" text="Screens In">
      <formula>NOT(ISERROR(SEARCH("Screens In",D37)))</formula>
    </cfRule>
  </conditionalFormatting>
  <dataValidations count="4">
    <dataValidation type="list" allowBlank="1" showInputMessage="1" showErrorMessage="1" sqref="D5:M5" xr:uid="{63830FD0-B21B-4649-AE83-5B23AE349873}">
      <formula1>"SAC,SPA,SSSI"</formula1>
    </dataValidation>
    <dataValidation type="decimal" allowBlank="1" showInputMessage="1" showErrorMessage="1" sqref="D23:M25 D7:M9 D15:M17 D31:M33" xr:uid="{5C713C31-46E9-4114-B0F5-3C6BEB5660F2}">
      <formula1>0.00000000001</formula1>
      <formula2>100000000</formula2>
    </dataValidation>
    <dataValidation type="list" allowBlank="1" showInputMessage="1" showErrorMessage="1" sqref="D18:M18" xr:uid="{DC5D8869-C36B-4ABD-AD5E-62D24D0C057D}">
      <formula1>"10,20"</formula1>
    </dataValidation>
    <dataValidation type="decimal" operator="greaterThan" allowBlank="1" showInputMessage="1" showErrorMessage="1" sqref="D35:M36 D26:M26" xr:uid="{25A9F3E8-C7C0-4BDC-A210-BEF8ADE33342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F0E8-8146-4B97-94F5-DB8308FA7133}">
  <dimension ref="B1:M45"/>
  <sheetViews>
    <sheetView showGridLines="0" zoomScale="85" zoomScaleNormal="85" workbookViewId="0">
      <selection activeCell="H16" sqref="H16"/>
    </sheetView>
  </sheetViews>
  <sheetFormatPr defaultRowHeight="14.4" x14ac:dyDescent="0.3"/>
  <cols>
    <col min="1" max="1" width="2.44140625" customWidth="1"/>
    <col min="2" max="2" width="30.77734375" customWidth="1"/>
    <col min="3" max="3" width="11.5546875" customWidth="1"/>
    <col min="4" max="12" width="17.44140625" customWidth="1"/>
    <col min="13" max="13" width="18.33203125" customWidth="1"/>
  </cols>
  <sheetData>
    <row r="1" spans="2:13" ht="18" x14ac:dyDescent="0.35">
      <c r="B1" s="15" t="s">
        <v>97</v>
      </c>
      <c r="D1" s="3"/>
      <c r="E1" s="3"/>
    </row>
    <row r="2" spans="2:13" ht="16.8" customHeight="1" thickBot="1" x14ac:dyDescent="0.35">
      <c r="D2" s="3"/>
      <c r="E2" s="3"/>
    </row>
    <row r="3" spans="2:13" ht="15" thickBot="1" x14ac:dyDescent="0.35">
      <c r="D3" s="66" t="s">
        <v>74</v>
      </c>
      <c r="E3" s="67" t="s">
        <v>75</v>
      </c>
      <c r="F3" s="67" t="s">
        <v>76</v>
      </c>
      <c r="G3" s="67" t="s">
        <v>77</v>
      </c>
      <c r="H3" s="67" t="s">
        <v>78</v>
      </c>
      <c r="I3" s="67" t="s">
        <v>79</v>
      </c>
      <c r="J3" s="67" t="s">
        <v>80</v>
      </c>
      <c r="K3" s="67" t="s">
        <v>81</v>
      </c>
      <c r="L3" s="67" t="s">
        <v>82</v>
      </c>
      <c r="M3" s="68" t="s">
        <v>83</v>
      </c>
    </row>
    <row r="4" spans="2:13" x14ac:dyDescent="0.3">
      <c r="B4" s="105" t="s">
        <v>84</v>
      </c>
      <c r="C4" s="109"/>
      <c r="D4" s="39"/>
      <c r="E4" s="40"/>
      <c r="F4" s="40"/>
      <c r="G4" s="40"/>
      <c r="H4" s="40"/>
      <c r="I4" s="40"/>
      <c r="J4" s="40"/>
      <c r="K4" s="40"/>
      <c r="L4" s="40"/>
      <c r="M4" s="41"/>
    </row>
    <row r="5" spans="2:13" ht="15" thickBot="1" x14ac:dyDescent="0.35">
      <c r="B5" s="107" t="s">
        <v>85</v>
      </c>
      <c r="C5" s="110"/>
      <c r="D5" s="42"/>
      <c r="E5" s="43"/>
      <c r="F5" s="43"/>
      <c r="G5" s="43"/>
      <c r="H5" s="43"/>
      <c r="I5" s="43"/>
      <c r="J5" s="43"/>
      <c r="K5" s="43"/>
      <c r="L5" s="43"/>
      <c r="M5" s="44"/>
    </row>
    <row r="6" spans="2:13" ht="15" thickBot="1" x14ac:dyDescent="0.35">
      <c r="B6" s="30"/>
      <c r="C6" s="30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3" ht="15" thickBot="1" x14ac:dyDescent="0.35">
      <c r="B7" s="37" t="s">
        <v>138</v>
      </c>
      <c r="C7" s="38" t="s">
        <v>58</v>
      </c>
      <c r="D7" s="46"/>
      <c r="E7" s="47"/>
      <c r="F7" s="47"/>
      <c r="G7" s="47"/>
      <c r="H7" s="47"/>
      <c r="I7" s="47"/>
      <c r="J7" s="47"/>
      <c r="K7" s="47"/>
      <c r="L7" s="47"/>
      <c r="M7" s="48"/>
    </row>
    <row r="8" spans="2:13" x14ac:dyDescent="0.3">
      <c r="B8" s="12" t="s">
        <v>127</v>
      </c>
      <c r="C8" s="8" t="s">
        <v>58</v>
      </c>
      <c r="D8" s="46"/>
      <c r="E8" s="47"/>
      <c r="F8" s="47"/>
      <c r="G8" s="47"/>
      <c r="H8" s="47"/>
      <c r="I8" s="47"/>
      <c r="J8" s="47"/>
      <c r="K8" s="47"/>
      <c r="L8" s="47"/>
      <c r="M8" s="48"/>
    </row>
    <row r="9" spans="2:13" x14ac:dyDescent="0.3">
      <c r="B9" s="11" t="s">
        <v>126</v>
      </c>
      <c r="C9" s="13" t="s">
        <v>58</v>
      </c>
      <c r="D9" s="49">
        <f t="shared" ref="D9:M9" si="0">D8+D7</f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0">
        <f t="shared" si="0"/>
        <v>0</v>
      </c>
      <c r="M9" s="51">
        <f t="shared" si="0"/>
        <v>0</v>
      </c>
    </row>
    <row r="10" spans="2:13" x14ac:dyDescent="0.3">
      <c r="B10" s="9" t="s">
        <v>90</v>
      </c>
      <c r="C10" s="13" t="s">
        <v>58</v>
      </c>
      <c r="D10" s="52">
        <v>40</v>
      </c>
      <c r="E10" s="53">
        <v>40</v>
      </c>
      <c r="F10" s="53">
        <v>40</v>
      </c>
      <c r="G10" s="53">
        <v>40</v>
      </c>
      <c r="H10" s="53">
        <v>40</v>
      </c>
      <c r="I10" s="53">
        <v>40</v>
      </c>
      <c r="J10" s="53">
        <v>40</v>
      </c>
      <c r="K10" s="53">
        <v>40</v>
      </c>
      <c r="L10" s="53">
        <v>40</v>
      </c>
      <c r="M10" s="54">
        <v>40</v>
      </c>
    </row>
    <row r="11" spans="2:13" x14ac:dyDescent="0.3">
      <c r="B11" s="9" t="s">
        <v>86</v>
      </c>
      <c r="C11" s="13" t="s">
        <v>23</v>
      </c>
      <c r="D11" s="55">
        <f t="shared" ref="D11:M11" si="1">D8/D10</f>
        <v>0</v>
      </c>
      <c r="E11" s="56">
        <f t="shared" si="1"/>
        <v>0</v>
      </c>
      <c r="F11" s="56">
        <f t="shared" si="1"/>
        <v>0</v>
      </c>
      <c r="G11" s="56">
        <f t="shared" si="1"/>
        <v>0</v>
      </c>
      <c r="H11" s="56">
        <f t="shared" si="1"/>
        <v>0</v>
      </c>
      <c r="I11" s="56">
        <f t="shared" si="1"/>
        <v>0</v>
      </c>
      <c r="J11" s="56">
        <f t="shared" si="1"/>
        <v>0</v>
      </c>
      <c r="K11" s="56">
        <f t="shared" si="1"/>
        <v>0</v>
      </c>
      <c r="L11" s="56">
        <f t="shared" si="1"/>
        <v>0</v>
      </c>
      <c r="M11" s="57">
        <f t="shared" si="1"/>
        <v>0</v>
      </c>
    </row>
    <row r="12" spans="2:13" x14ac:dyDescent="0.3">
      <c r="B12" s="9" t="s">
        <v>87</v>
      </c>
      <c r="C12" s="13" t="s">
        <v>23</v>
      </c>
      <c r="D12" s="55">
        <f t="shared" ref="D12:M12" si="2">D9/D10</f>
        <v>0</v>
      </c>
      <c r="E12" s="56">
        <f t="shared" si="2"/>
        <v>0</v>
      </c>
      <c r="F12" s="56">
        <f t="shared" si="2"/>
        <v>0</v>
      </c>
      <c r="G12" s="56">
        <f t="shared" si="2"/>
        <v>0</v>
      </c>
      <c r="H12" s="56">
        <f t="shared" si="2"/>
        <v>0</v>
      </c>
      <c r="I12" s="56">
        <f t="shared" si="2"/>
        <v>0</v>
      </c>
      <c r="J12" s="56">
        <f t="shared" si="2"/>
        <v>0</v>
      </c>
      <c r="K12" s="56">
        <f t="shared" si="2"/>
        <v>0</v>
      </c>
      <c r="L12" s="56">
        <f t="shared" si="2"/>
        <v>0</v>
      </c>
      <c r="M12" s="57">
        <f t="shared" si="2"/>
        <v>0</v>
      </c>
    </row>
    <row r="13" spans="2:13" ht="15" thickBot="1" x14ac:dyDescent="0.35">
      <c r="B13" s="36" t="s">
        <v>128</v>
      </c>
      <c r="C13" s="27"/>
      <c r="D13" s="58" t="str">
        <f>IF(OR(D11&lt;1%,D12&lt;70%),"Screens Out", "Screens in")</f>
        <v>Screens Out</v>
      </c>
      <c r="E13" s="59" t="str">
        <f t="shared" ref="E13:M13" si="3">IF(OR(E11&lt;1%,E12&lt;70%),"Screens Out", "Screens in")</f>
        <v>Screens Out</v>
      </c>
      <c r="F13" s="59" t="str">
        <f t="shared" si="3"/>
        <v>Screens Out</v>
      </c>
      <c r="G13" s="59" t="str">
        <f t="shared" si="3"/>
        <v>Screens Out</v>
      </c>
      <c r="H13" s="59" t="str">
        <f t="shared" si="3"/>
        <v>Screens Out</v>
      </c>
      <c r="I13" s="59" t="str">
        <f t="shared" si="3"/>
        <v>Screens Out</v>
      </c>
      <c r="J13" s="59" t="str">
        <f t="shared" si="3"/>
        <v>Screens Out</v>
      </c>
      <c r="K13" s="59" t="str">
        <f t="shared" si="3"/>
        <v>Screens Out</v>
      </c>
      <c r="L13" s="59" t="str">
        <f t="shared" si="3"/>
        <v>Screens Out</v>
      </c>
      <c r="M13" s="60" t="str">
        <f t="shared" si="3"/>
        <v>Screens Out</v>
      </c>
    </row>
    <row r="14" spans="2:13" x14ac:dyDescent="0.3">
      <c r="B14" s="12" t="s">
        <v>124</v>
      </c>
      <c r="C14" s="8" t="s">
        <v>58</v>
      </c>
      <c r="D14" s="46"/>
      <c r="E14" s="47"/>
      <c r="F14" s="47"/>
      <c r="G14" s="47"/>
      <c r="H14" s="47"/>
      <c r="I14" s="47"/>
      <c r="J14" s="47"/>
      <c r="K14" s="47"/>
      <c r="L14" s="47"/>
      <c r="M14" s="48"/>
    </row>
    <row r="15" spans="2:13" x14ac:dyDescent="0.3">
      <c r="B15" s="9" t="s">
        <v>137</v>
      </c>
      <c r="C15" s="13" t="s">
        <v>58</v>
      </c>
      <c r="D15" s="52">
        <v>200</v>
      </c>
      <c r="E15" s="53">
        <v>200</v>
      </c>
      <c r="F15" s="53">
        <v>200</v>
      </c>
      <c r="G15" s="53">
        <v>200</v>
      </c>
      <c r="H15" s="53">
        <v>200</v>
      </c>
      <c r="I15" s="53">
        <v>200</v>
      </c>
      <c r="J15" s="53">
        <v>200</v>
      </c>
      <c r="K15" s="53">
        <v>200</v>
      </c>
      <c r="L15" s="53">
        <v>200</v>
      </c>
      <c r="M15" s="54">
        <v>200</v>
      </c>
    </row>
    <row r="16" spans="2:13" x14ac:dyDescent="0.3">
      <c r="B16" s="9" t="s">
        <v>125</v>
      </c>
      <c r="C16" s="13" t="s">
        <v>23</v>
      </c>
      <c r="D16" s="55">
        <f t="shared" ref="D16:M16" si="4">D14/D15</f>
        <v>0</v>
      </c>
      <c r="E16" s="56">
        <f t="shared" si="4"/>
        <v>0</v>
      </c>
      <c r="F16" s="56">
        <f t="shared" si="4"/>
        <v>0</v>
      </c>
      <c r="G16" s="56">
        <f t="shared" si="4"/>
        <v>0</v>
      </c>
      <c r="H16" s="56">
        <f t="shared" si="4"/>
        <v>0</v>
      </c>
      <c r="I16" s="56">
        <f t="shared" si="4"/>
        <v>0</v>
      </c>
      <c r="J16" s="56">
        <f t="shared" si="4"/>
        <v>0</v>
      </c>
      <c r="K16" s="56">
        <f t="shared" si="4"/>
        <v>0</v>
      </c>
      <c r="L16" s="56">
        <f t="shared" si="4"/>
        <v>0</v>
      </c>
      <c r="M16" s="57">
        <f t="shared" si="4"/>
        <v>0</v>
      </c>
    </row>
    <row r="17" spans="2:13" ht="15" thickBot="1" x14ac:dyDescent="0.35">
      <c r="B17" s="36" t="s">
        <v>146</v>
      </c>
      <c r="C17" s="27"/>
      <c r="D17" s="58" t="str">
        <f t="shared" ref="D17:M17" si="5">IF(OR(D16&lt;10%,D14&lt;(0.2*((D15)-(2*D7)))),"Screens Out", "Screens in")</f>
        <v>Screens Out</v>
      </c>
      <c r="E17" s="59" t="str">
        <f t="shared" si="5"/>
        <v>Screens Out</v>
      </c>
      <c r="F17" s="59" t="str">
        <f t="shared" si="5"/>
        <v>Screens Out</v>
      </c>
      <c r="G17" s="59" t="str">
        <f t="shared" si="5"/>
        <v>Screens Out</v>
      </c>
      <c r="H17" s="59" t="str">
        <f t="shared" si="5"/>
        <v>Screens Out</v>
      </c>
      <c r="I17" s="59" t="str">
        <f t="shared" si="5"/>
        <v>Screens Out</v>
      </c>
      <c r="J17" s="59" t="str">
        <f t="shared" si="5"/>
        <v>Screens Out</v>
      </c>
      <c r="K17" s="59" t="str">
        <f t="shared" si="5"/>
        <v>Screens Out</v>
      </c>
      <c r="L17" s="59" t="str">
        <f t="shared" si="5"/>
        <v>Screens Out</v>
      </c>
      <c r="M17" s="60" t="str">
        <f t="shared" si="5"/>
        <v>Screens Out</v>
      </c>
    </row>
    <row r="18" spans="2:13" ht="15" thickBot="1" x14ac:dyDescent="0.35">
      <c r="B18" s="6"/>
      <c r="C18" s="6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2:13" ht="15" thickBot="1" x14ac:dyDescent="0.35">
      <c r="B19" s="37" t="s">
        <v>151</v>
      </c>
      <c r="C19" s="38" t="s">
        <v>58</v>
      </c>
      <c r="D19" s="46"/>
      <c r="E19" s="47"/>
      <c r="F19" s="47"/>
      <c r="G19" s="47"/>
      <c r="H19" s="47"/>
      <c r="I19" s="47"/>
      <c r="J19" s="47"/>
      <c r="K19" s="47"/>
      <c r="L19" s="47"/>
      <c r="M19" s="48"/>
    </row>
    <row r="20" spans="2:13" x14ac:dyDescent="0.3">
      <c r="B20" s="12" t="s">
        <v>130</v>
      </c>
      <c r="C20" s="8" t="s">
        <v>58</v>
      </c>
      <c r="D20" s="46"/>
      <c r="E20" s="47"/>
      <c r="F20" s="47"/>
      <c r="G20" s="47"/>
      <c r="H20" s="47"/>
      <c r="I20" s="47"/>
      <c r="J20" s="47"/>
      <c r="K20" s="47"/>
      <c r="L20" s="47"/>
      <c r="M20" s="48"/>
    </row>
    <row r="21" spans="2:13" x14ac:dyDescent="0.3">
      <c r="B21" s="9" t="s">
        <v>91</v>
      </c>
      <c r="C21" s="13" t="s">
        <v>58</v>
      </c>
      <c r="D21" s="52">
        <v>266</v>
      </c>
      <c r="E21" s="53">
        <v>266</v>
      </c>
      <c r="F21" s="53">
        <v>266</v>
      </c>
      <c r="G21" s="53">
        <v>266</v>
      </c>
      <c r="H21" s="53">
        <v>266</v>
      </c>
      <c r="I21" s="53">
        <v>266</v>
      </c>
      <c r="J21" s="53">
        <v>266</v>
      </c>
      <c r="K21" s="53">
        <v>266</v>
      </c>
      <c r="L21" s="53">
        <v>266</v>
      </c>
      <c r="M21" s="54">
        <v>266</v>
      </c>
    </row>
    <row r="22" spans="2:13" x14ac:dyDescent="0.3">
      <c r="B22" s="9" t="s">
        <v>129</v>
      </c>
      <c r="C22" s="13" t="s">
        <v>23</v>
      </c>
      <c r="D22" s="55">
        <f t="shared" ref="D22:M22" si="6">D20/D21</f>
        <v>0</v>
      </c>
      <c r="E22" s="56">
        <f t="shared" si="6"/>
        <v>0</v>
      </c>
      <c r="F22" s="56">
        <f t="shared" si="6"/>
        <v>0</v>
      </c>
      <c r="G22" s="56">
        <f t="shared" si="6"/>
        <v>0</v>
      </c>
      <c r="H22" s="56">
        <f t="shared" si="6"/>
        <v>0</v>
      </c>
      <c r="I22" s="56">
        <f t="shared" si="6"/>
        <v>0</v>
      </c>
      <c r="J22" s="56">
        <f t="shared" si="6"/>
        <v>0</v>
      </c>
      <c r="K22" s="56">
        <f t="shared" si="6"/>
        <v>0</v>
      </c>
      <c r="L22" s="56">
        <f t="shared" si="6"/>
        <v>0</v>
      </c>
      <c r="M22" s="57">
        <f t="shared" si="6"/>
        <v>0</v>
      </c>
    </row>
    <row r="23" spans="2:13" ht="15" thickBot="1" x14ac:dyDescent="0.35">
      <c r="B23" s="36" t="s">
        <v>145</v>
      </c>
      <c r="C23" s="27"/>
      <c r="D23" s="58" t="str">
        <f>IF(OR(D22&lt;10%,D20&lt;(0.2*((D21)-(2*D19)))),"Screens Out", "Screens in")</f>
        <v>Screens Out</v>
      </c>
      <c r="E23" s="59" t="str">
        <f t="shared" ref="E23:M23" si="7">IF(OR(E22&lt;10%,E20&lt;(0.2*((E21)-(2*E19)))),"Screens Out", "Screens in")</f>
        <v>Screens Out</v>
      </c>
      <c r="F23" s="59" t="str">
        <f t="shared" si="7"/>
        <v>Screens Out</v>
      </c>
      <c r="G23" s="59" t="str">
        <f t="shared" si="7"/>
        <v>Screens Out</v>
      </c>
      <c r="H23" s="59" t="str">
        <f t="shared" si="7"/>
        <v>Screens Out</v>
      </c>
      <c r="I23" s="59" t="str">
        <f t="shared" si="7"/>
        <v>Screens Out</v>
      </c>
      <c r="J23" s="59" t="str">
        <f t="shared" si="7"/>
        <v>Screens Out</v>
      </c>
      <c r="K23" s="59" t="str">
        <f t="shared" si="7"/>
        <v>Screens Out</v>
      </c>
      <c r="L23" s="59" t="str">
        <f t="shared" si="7"/>
        <v>Screens Out</v>
      </c>
      <c r="M23" s="60" t="str">
        <f t="shared" si="7"/>
        <v>Screens Out</v>
      </c>
    </row>
    <row r="24" spans="2:13" x14ac:dyDescent="0.3">
      <c r="B24" s="12" t="s">
        <v>131</v>
      </c>
      <c r="C24" s="8" t="s">
        <v>58</v>
      </c>
      <c r="D24" s="46"/>
      <c r="E24" s="47"/>
      <c r="F24" s="47"/>
      <c r="G24" s="47"/>
      <c r="H24" s="47"/>
      <c r="I24" s="47"/>
      <c r="J24" s="47"/>
      <c r="K24" s="47"/>
      <c r="L24" s="47"/>
      <c r="M24" s="48"/>
    </row>
    <row r="25" spans="2:13" x14ac:dyDescent="0.3">
      <c r="B25" s="9" t="s">
        <v>136</v>
      </c>
      <c r="C25" s="13" t="s">
        <v>58</v>
      </c>
      <c r="D25" s="52">
        <v>350</v>
      </c>
      <c r="E25" s="53">
        <v>350</v>
      </c>
      <c r="F25" s="53">
        <v>350</v>
      </c>
      <c r="G25" s="53">
        <v>350</v>
      </c>
      <c r="H25" s="53">
        <v>350</v>
      </c>
      <c r="I25" s="53">
        <v>350</v>
      </c>
      <c r="J25" s="53">
        <v>350</v>
      </c>
      <c r="K25" s="53">
        <v>350</v>
      </c>
      <c r="L25" s="53">
        <v>350</v>
      </c>
      <c r="M25" s="54">
        <v>350</v>
      </c>
    </row>
    <row r="26" spans="2:13" x14ac:dyDescent="0.3">
      <c r="B26" s="9" t="s">
        <v>132</v>
      </c>
      <c r="C26" s="13" t="s">
        <v>23</v>
      </c>
      <c r="D26" s="55">
        <f t="shared" ref="D26:M26" si="8">D24/D25</f>
        <v>0</v>
      </c>
      <c r="E26" s="56">
        <f t="shared" si="8"/>
        <v>0</v>
      </c>
      <c r="F26" s="56">
        <f t="shared" si="8"/>
        <v>0</v>
      </c>
      <c r="G26" s="56">
        <f t="shared" si="8"/>
        <v>0</v>
      </c>
      <c r="H26" s="56">
        <f t="shared" si="8"/>
        <v>0</v>
      </c>
      <c r="I26" s="56">
        <f t="shared" si="8"/>
        <v>0</v>
      </c>
      <c r="J26" s="56">
        <f t="shared" si="8"/>
        <v>0</v>
      </c>
      <c r="K26" s="56">
        <f t="shared" si="8"/>
        <v>0</v>
      </c>
      <c r="L26" s="56">
        <f t="shared" si="8"/>
        <v>0</v>
      </c>
      <c r="M26" s="57">
        <f t="shared" si="8"/>
        <v>0</v>
      </c>
    </row>
    <row r="27" spans="2:13" ht="15" thickBot="1" x14ac:dyDescent="0.35">
      <c r="B27" s="36" t="s">
        <v>144</v>
      </c>
      <c r="C27" s="27"/>
      <c r="D27" s="58" t="str">
        <f>IF(OR(D26&lt;10%,D24&lt;(0.2*((D25)-(2*D19)))),"Screens Out", "Screens in")</f>
        <v>Screens Out</v>
      </c>
      <c r="E27" s="59" t="str">
        <f t="shared" ref="E27:M27" si="9">IF(OR(E26&lt;10%,E24&lt;(0.2*((E25)-(2*E19)))),"Screens Out", "Screens in")</f>
        <v>Screens Out</v>
      </c>
      <c r="F27" s="59" t="str">
        <f t="shared" si="9"/>
        <v>Screens Out</v>
      </c>
      <c r="G27" s="59" t="str">
        <f t="shared" si="9"/>
        <v>Screens Out</v>
      </c>
      <c r="H27" s="59" t="str">
        <f t="shared" si="9"/>
        <v>Screens Out</v>
      </c>
      <c r="I27" s="59" t="str">
        <f t="shared" si="9"/>
        <v>Screens Out</v>
      </c>
      <c r="J27" s="59" t="str">
        <f t="shared" si="9"/>
        <v>Screens Out</v>
      </c>
      <c r="K27" s="59" t="str">
        <f t="shared" si="9"/>
        <v>Screens Out</v>
      </c>
      <c r="L27" s="59" t="str">
        <f t="shared" si="9"/>
        <v>Screens Out</v>
      </c>
      <c r="M27" s="60" t="str">
        <f t="shared" si="9"/>
        <v>Screens Out</v>
      </c>
    </row>
    <row r="28" spans="2:13" x14ac:dyDescent="0.3">
      <c r="B28" s="12" t="s">
        <v>133</v>
      </c>
      <c r="C28" s="8" t="s">
        <v>58</v>
      </c>
      <c r="D28" s="46"/>
      <c r="E28" s="47"/>
      <c r="F28" s="47"/>
      <c r="G28" s="47"/>
      <c r="H28" s="47"/>
      <c r="I28" s="47"/>
      <c r="J28" s="47"/>
      <c r="K28" s="47"/>
      <c r="L28" s="47"/>
      <c r="M28" s="48"/>
    </row>
    <row r="29" spans="2:13" x14ac:dyDescent="0.3">
      <c r="B29" s="9" t="s">
        <v>135</v>
      </c>
      <c r="C29" s="13" t="s">
        <v>58</v>
      </c>
      <c r="D29" s="52">
        <v>125</v>
      </c>
      <c r="E29" s="53">
        <v>125</v>
      </c>
      <c r="F29" s="53">
        <v>125</v>
      </c>
      <c r="G29" s="53">
        <v>125</v>
      </c>
      <c r="H29" s="53">
        <v>125</v>
      </c>
      <c r="I29" s="53">
        <v>125</v>
      </c>
      <c r="J29" s="53">
        <v>125</v>
      </c>
      <c r="K29" s="53">
        <v>125</v>
      </c>
      <c r="L29" s="53">
        <v>125</v>
      </c>
      <c r="M29" s="54">
        <v>125</v>
      </c>
    </row>
    <row r="30" spans="2:13" x14ac:dyDescent="0.3">
      <c r="B30" s="9" t="s">
        <v>134</v>
      </c>
      <c r="C30" s="13" t="s">
        <v>23</v>
      </c>
      <c r="D30" s="55">
        <f t="shared" ref="D30:M30" si="10">D28/D29</f>
        <v>0</v>
      </c>
      <c r="E30" s="56">
        <f t="shared" si="10"/>
        <v>0</v>
      </c>
      <c r="F30" s="56">
        <f t="shared" si="10"/>
        <v>0</v>
      </c>
      <c r="G30" s="56">
        <f t="shared" si="10"/>
        <v>0</v>
      </c>
      <c r="H30" s="56">
        <f t="shared" si="10"/>
        <v>0</v>
      </c>
      <c r="I30" s="56">
        <f t="shared" si="10"/>
        <v>0</v>
      </c>
      <c r="J30" s="56">
        <f t="shared" si="10"/>
        <v>0</v>
      </c>
      <c r="K30" s="56">
        <f t="shared" si="10"/>
        <v>0</v>
      </c>
      <c r="L30" s="56">
        <f t="shared" si="10"/>
        <v>0</v>
      </c>
      <c r="M30" s="57">
        <f t="shared" si="10"/>
        <v>0</v>
      </c>
    </row>
    <row r="31" spans="2:13" ht="15" thickBot="1" x14ac:dyDescent="0.35">
      <c r="B31" s="36" t="s">
        <v>143</v>
      </c>
      <c r="C31" s="27"/>
      <c r="D31" s="58" t="str">
        <f>IF(OR(D30&lt;10%,D28&lt;(0.2*((D29)-(2*D19)))),"Screens Out", "Screens in")</f>
        <v>Screens Out</v>
      </c>
      <c r="E31" s="59" t="str">
        <f t="shared" ref="E31:M31" si="11">IF(OR(E30&lt;10%,E28&lt;(0.2*((E29)-(2*E19)))),"Screens Out", "Screens in")</f>
        <v>Screens Out</v>
      </c>
      <c r="F31" s="59" t="str">
        <f t="shared" si="11"/>
        <v>Screens Out</v>
      </c>
      <c r="G31" s="59" t="str">
        <f t="shared" si="11"/>
        <v>Screens Out</v>
      </c>
      <c r="H31" s="59" t="str">
        <f t="shared" si="11"/>
        <v>Screens Out</v>
      </c>
      <c r="I31" s="59" t="str">
        <f t="shared" si="11"/>
        <v>Screens Out</v>
      </c>
      <c r="J31" s="59" t="str">
        <f t="shared" si="11"/>
        <v>Screens Out</v>
      </c>
      <c r="K31" s="59" t="str">
        <f t="shared" si="11"/>
        <v>Screens Out</v>
      </c>
      <c r="L31" s="59" t="str">
        <f t="shared" si="11"/>
        <v>Screens Out</v>
      </c>
      <c r="M31" s="60" t="str">
        <f t="shared" si="11"/>
        <v>Screens Out</v>
      </c>
    </row>
    <row r="32" spans="2:13" ht="15" thickBot="1" x14ac:dyDescent="0.35">
      <c r="B32" s="3"/>
      <c r="C32" s="3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2:13" ht="15" thickBot="1" x14ac:dyDescent="0.35">
      <c r="B33" s="37" t="s">
        <v>139</v>
      </c>
      <c r="C33" s="38" t="s">
        <v>58</v>
      </c>
      <c r="D33" s="46"/>
      <c r="E33" s="47"/>
      <c r="F33" s="47"/>
      <c r="G33" s="47"/>
      <c r="H33" s="47"/>
      <c r="I33" s="47"/>
      <c r="J33" s="47"/>
      <c r="K33" s="47"/>
      <c r="L33" s="47"/>
      <c r="M33" s="48"/>
    </row>
    <row r="34" spans="2:13" x14ac:dyDescent="0.3">
      <c r="B34" s="12" t="s">
        <v>140</v>
      </c>
      <c r="C34" s="8" t="s">
        <v>58</v>
      </c>
      <c r="D34" s="46"/>
      <c r="E34" s="47"/>
      <c r="F34" s="47"/>
      <c r="G34" s="47"/>
      <c r="H34" s="47"/>
      <c r="I34" s="47"/>
      <c r="J34" s="47"/>
      <c r="K34" s="47"/>
      <c r="L34" s="47"/>
      <c r="M34" s="48"/>
    </row>
    <row r="35" spans="2:13" x14ac:dyDescent="0.3">
      <c r="B35" s="11" t="s">
        <v>141</v>
      </c>
      <c r="C35" s="13" t="s">
        <v>58</v>
      </c>
      <c r="D35" s="49">
        <f t="shared" ref="D35:M35" si="12">D34+D33</f>
        <v>0</v>
      </c>
      <c r="E35" s="50">
        <f t="shared" si="12"/>
        <v>0</v>
      </c>
      <c r="F35" s="50">
        <f t="shared" si="12"/>
        <v>0</v>
      </c>
      <c r="G35" s="50">
        <f t="shared" si="12"/>
        <v>0</v>
      </c>
      <c r="H35" s="50">
        <f t="shared" si="12"/>
        <v>0</v>
      </c>
      <c r="I35" s="50">
        <f t="shared" si="12"/>
        <v>0</v>
      </c>
      <c r="J35" s="50">
        <f t="shared" si="12"/>
        <v>0</v>
      </c>
      <c r="K35" s="50">
        <f t="shared" si="12"/>
        <v>0</v>
      </c>
      <c r="L35" s="50">
        <f t="shared" si="12"/>
        <v>0</v>
      </c>
      <c r="M35" s="51">
        <f t="shared" si="12"/>
        <v>0</v>
      </c>
    </row>
    <row r="36" spans="2:13" x14ac:dyDescent="0.3">
      <c r="B36" s="9" t="s">
        <v>92</v>
      </c>
      <c r="C36" s="13" t="s">
        <v>58</v>
      </c>
      <c r="D36" s="52">
        <v>40</v>
      </c>
      <c r="E36" s="53">
        <v>40</v>
      </c>
      <c r="F36" s="53">
        <v>40</v>
      </c>
      <c r="G36" s="53">
        <v>40</v>
      </c>
      <c r="H36" s="53">
        <v>40</v>
      </c>
      <c r="I36" s="53">
        <v>40</v>
      </c>
      <c r="J36" s="53">
        <v>40</v>
      </c>
      <c r="K36" s="53">
        <v>40</v>
      </c>
      <c r="L36" s="53">
        <v>40</v>
      </c>
      <c r="M36" s="54">
        <v>40</v>
      </c>
    </row>
    <row r="37" spans="2:13" x14ac:dyDescent="0.3">
      <c r="B37" s="9" t="s">
        <v>88</v>
      </c>
      <c r="C37" s="13" t="s">
        <v>23</v>
      </c>
      <c r="D37" s="55">
        <f t="shared" ref="D37:M37" si="13">D34/D36</f>
        <v>0</v>
      </c>
      <c r="E37" s="56">
        <f t="shared" si="13"/>
        <v>0</v>
      </c>
      <c r="F37" s="56">
        <f t="shared" si="13"/>
        <v>0</v>
      </c>
      <c r="G37" s="56">
        <f t="shared" si="13"/>
        <v>0</v>
      </c>
      <c r="H37" s="56">
        <f t="shared" si="13"/>
        <v>0</v>
      </c>
      <c r="I37" s="56">
        <f t="shared" si="13"/>
        <v>0</v>
      </c>
      <c r="J37" s="56">
        <f t="shared" si="13"/>
        <v>0</v>
      </c>
      <c r="K37" s="56">
        <f t="shared" si="13"/>
        <v>0</v>
      </c>
      <c r="L37" s="56">
        <f t="shared" si="13"/>
        <v>0</v>
      </c>
      <c r="M37" s="57">
        <f t="shared" si="13"/>
        <v>0</v>
      </c>
    </row>
    <row r="38" spans="2:13" x14ac:dyDescent="0.3">
      <c r="B38" s="9" t="s">
        <v>89</v>
      </c>
      <c r="C38" s="13" t="s">
        <v>23</v>
      </c>
      <c r="D38" s="55">
        <f t="shared" ref="D38:M38" si="14">D35/D36</f>
        <v>0</v>
      </c>
      <c r="E38" s="56">
        <f t="shared" si="14"/>
        <v>0</v>
      </c>
      <c r="F38" s="56">
        <f t="shared" si="14"/>
        <v>0</v>
      </c>
      <c r="G38" s="56">
        <f t="shared" si="14"/>
        <v>0</v>
      </c>
      <c r="H38" s="56">
        <f t="shared" si="14"/>
        <v>0</v>
      </c>
      <c r="I38" s="56">
        <f t="shared" si="14"/>
        <v>0</v>
      </c>
      <c r="J38" s="56">
        <f t="shared" si="14"/>
        <v>0</v>
      </c>
      <c r="K38" s="56">
        <f t="shared" si="14"/>
        <v>0</v>
      </c>
      <c r="L38" s="56">
        <f t="shared" si="14"/>
        <v>0</v>
      </c>
      <c r="M38" s="57">
        <f t="shared" si="14"/>
        <v>0</v>
      </c>
    </row>
    <row r="39" spans="2:13" ht="15" thickBot="1" x14ac:dyDescent="0.35">
      <c r="B39" s="36" t="s">
        <v>142</v>
      </c>
      <c r="C39" s="27"/>
      <c r="D39" s="58" t="str">
        <f>IF(OR(D37&lt;1%,D38&lt;70%),"Screens Out", "Screens in")</f>
        <v>Screens Out</v>
      </c>
      <c r="E39" s="59" t="str">
        <f t="shared" ref="E39:M39" si="15">IF(OR(E37&lt;1%,E38&lt;70%),"Screens Out", "Screens in")</f>
        <v>Screens Out</v>
      </c>
      <c r="F39" s="59" t="str">
        <f t="shared" si="15"/>
        <v>Screens Out</v>
      </c>
      <c r="G39" s="59" t="str">
        <f t="shared" si="15"/>
        <v>Screens Out</v>
      </c>
      <c r="H39" s="59" t="str">
        <f t="shared" si="15"/>
        <v>Screens Out</v>
      </c>
      <c r="I39" s="59" t="str">
        <f t="shared" si="15"/>
        <v>Screens Out</v>
      </c>
      <c r="J39" s="59" t="str">
        <f t="shared" si="15"/>
        <v>Screens Out</v>
      </c>
      <c r="K39" s="59" t="str">
        <f t="shared" si="15"/>
        <v>Screens Out</v>
      </c>
      <c r="L39" s="59" t="str">
        <f t="shared" si="15"/>
        <v>Screens Out</v>
      </c>
      <c r="M39" s="60" t="str">
        <f t="shared" si="15"/>
        <v>Screens Out</v>
      </c>
    </row>
    <row r="40" spans="2:13" x14ac:dyDescent="0.3">
      <c r="B40" s="12" t="s">
        <v>148</v>
      </c>
      <c r="C40" s="8" t="s">
        <v>58</v>
      </c>
      <c r="D40" s="46"/>
      <c r="E40" s="47"/>
      <c r="F40" s="47"/>
      <c r="G40" s="47"/>
      <c r="H40" s="47"/>
      <c r="I40" s="47"/>
      <c r="J40" s="47"/>
      <c r="K40" s="47"/>
      <c r="L40" s="47"/>
      <c r="M40" s="48"/>
    </row>
    <row r="41" spans="2:13" x14ac:dyDescent="0.3">
      <c r="B41" s="9" t="s">
        <v>149</v>
      </c>
      <c r="C41" s="13" t="s">
        <v>58</v>
      </c>
      <c r="D41" s="52">
        <v>50</v>
      </c>
      <c r="E41" s="53">
        <v>50</v>
      </c>
      <c r="F41" s="53">
        <v>50</v>
      </c>
      <c r="G41" s="53">
        <v>50</v>
      </c>
      <c r="H41" s="53">
        <v>50</v>
      </c>
      <c r="I41" s="53">
        <v>50</v>
      </c>
      <c r="J41" s="53">
        <v>50</v>
      </c>
      <c r="K41" s="53">
        <v>50</v>
      </c>
      <c r="L41" s="53">
        <v>50</v>
      </c>
      <c r="M41" s="54">
        <v>50</v>
      </c>
    </row>
    <row r="42" spans="2:13" x14ac:dyDescent="0.3">
      <c r="B42" s="9" t="s">
        <v>150</v>
      </c>
      <c r="C42" s="13" t="s">
        <v>23</v>
      </c>
      <c r="D42" s="55">
        <f t="shared" ref="D42:M42" si="16">D40/D41</f>
        <v>0</v>
      </c>
      <c r="E42" s="56">
        <f t="shared" si="16"/>
        <v>0</v>
      </c>
      <c r="F42" s="56">
        <f t="shared" si="16"/>
        <v>0</v>
      </c>
      <c r="G42" s="56">
        <f t="shared" si="16"/>
        <v>0</v>
      </c>
      <c r="H42" s="56">
        <f t="shared" si="16"/>
        <v>0</v>
      </c>
      <c r="I42" s="56">
        <f t="shared" si="16"/>
        <v>0</v>
      </c>
      <c r="J42" s="56">
        <f t="shared" si="16"/>
        <v>0</v>
      </c>
      <c r="K42" s="56">
        <f t="shared" si="16"/>
        <v>0</v>
      </c>
      <c r="L42" s="56">
        <f t="shared" si="16"/>
        <v>0</v>
      </c>
      <c r="M42" s="57">
        <f t="shared" si="16"/>
        <v>0</v>
      </c>
    </row>
    <row r="43" spans="2:13" ht="15" thickBot="1" x14ac:dyDescent="0.35">
      <c r="B43" s="36" t="s">
        <v>147</v>
      </c>
      <c r="C43" s="27"/>
      <c r="D43" s="58" t="str">
        <f>IF(OR(D42&lt;10%,D40&lt;(0.2*((D41)-(2*D33)))),"Screens Out", "Screens in")</f>
        <v>Screens Out</v>
      </c>
      <c r="E43" s="59" t="str">
        <f t="shared" ref="E43:M43" si="17">IF(OR(E42&lt;10%,E40&lt;(0.2*((E41)-(2*E33)))),"Screens Out", "Screens in")</f>
        <v>Screens Out</v>
      </c>
      <c r="F43" s="59" t="str">
        <f t="shared" si="17"/>
        <v>Screens Out</v>
      </c>
      <c r="G43" s="59" t="str">
        <f t="shared" si="17"/>
        <v>Screens Out</v>
      </c>
      <c r="H43" s="59" t="str">
        <f t="shared" si="17"/>
        <v>Screens Out</v>
      </c>
      <c r="I43" s="59" t="str">
        <f t="shared" si="17"/>
        <v>Screens Out</v>
      </c>
      <c r="J43" s="59" t="str">
        <f t="shared" si="17"/>
        <v>Screens Out</v>
      </c>
      <c r="K43" s="59" t="str">
        <f t="shared" si="17"/>
        <v>Screens Out</v>
      </c>
      <c r="L43" s="59" t="str">
        <f>IF(OR(L42&lt;10%,L40&lt;(0.2*((L41)-(2*L33)))),"Screens Out", "Screens in")</f>
        <v>Screens Out</v>
      </c>
      <c r="M43" s="60" t="str">
        <f t="shared" si="17"/>
        <v>Screens Out</v>
      </c>
    </row>
    <row r="44" spans="2:13" ht="15" thickBot="1" x14ac:dyDescent="0.35">
      <c r="D44" s="62"/>
      <c r="E44" s="62"/>
      <c r="F44" s="62"/>
      <c r="G44" s="62"/>
      <c r="H44" s="62"/>
      <c r="I44" s="62"/>
      <c r="J44" s="62"/>
      <c r="K44" s="62"/>
      <c r="L44" s="62"/>
      <c r="M44" s="62"/>
    </row>
    <row r="45" spans="2:13" ht="21.6" thickBot="1" x14ac:dyDescent="0.45">
      <c r="B45" s="29" t="s">
        <v>60</v>
      </c>
      <c r="C45" s="14"/>
      <c r="D45" s="63" t="str">
        <f t="shared" ref="D45:M45" si="18">IF(AND(D13="Screens Out",D17="Screens Out",D23="Screens Out",D27="Screens Out",D31="Screens Out",D39="Screens Out",D43="Screens Out"),"Screens Out","Screens In")</f>
        <v>Screens Out</v>
      </c>
      <c r="E45" s="64" t="str">
        <f t="shared" si="18"/>
        <v>Screens Out</v>
      </c>
      <c r="F45" s="64" t="str">
        <f t="shared" si="18"/>
        <v>Screens Out</v>
      </c>
      <c r="G45" s="64" t="str">
        <f t="shared" si="18"/>
        <v>Screens Out</v>
      </c>
      <c r="H45" s="64" t="str">
        <f t="shared" si="18"/>
        <v>Screens Out</v>
      </c>
      <c r="I45" s="64" t="str">
        <f t="shared" si="18"/>
        <v>Screens Out</v>
      </c>
      <c r="J45" s="64" t="str">
        <f t="shared" si="18"/>
        <v>Screens Out</v>
      </c>
      <c r="K45" s="64" t="str">
        <f t="shared" si="18"/>
        <v>Screens Out</v>
      </c>
      <c r="L45" s="64" t="str">
        <f t="shared" si="18"/>
        <v>Screens Out</v>
      </c>
      <c r="M45" s="65" t="str">
        <f t="shared" si="18"/>
        <v>Screens Out</v>
      </c>
    </row>
  </sheetData>
  <sheetProtection algorithmName="SHA-512" hashValue="Bh+vNEfZnGA7rtoE8Gz+2FVkE71Ae9lCDzT43C+ZJ8MhIl773j2hVekSVMCkwWk+8cEpCDhCR6qXQA6HkZUUuQ==" saltValue="U4mTppofMVVCFdKjI48E4w==" spinCount="100000" sheet="1" objects="1" scenarios="1"/>
  <mergeCells count="2">
    <mergeCell ref="B4:C4"/>
    <mergeCell ref="B5:C5"/>
  </mergeCells>
  <phoneticPr fontId="3" type="noConversion"/>
  <conditionalFormatting sqref="D13:M13">
    <cfRule type="containsText" dxfId="30" priority="62" operator="containsText" text="Screens Out">
      <formula>NOT(ISERROR(SEARCH("Screens Out",D13)))</formula>
    </cfRule>
  </conditionalFormatting>
  <conditionalFormatting sqref="D13:M13">
    <cfRule type="containsText" dxfId="29" priority="63" operator="containsText" text="Screens Out">
      <formula>NOT(ISERROR(SEARCH("Screens Out",D13)))</formula>
    </cfRule>
    <cfRule type="containsText" dxfId="28" priority="64" operator="containsText" text="Screens In">
      <formula>NOT(ISERROR(SEARCH("Screens In",D13)))</formula>
    </cfRule>
  </conditionalFormatting>
  <conditionalFormatting sqref="D43:M43">
    <cfRule type="containsText" dxfId="27" priority="27" operator="containsText" text="Screens Out">
      <formula>NOT(ISERROR(SEARCH("Screens Out",D43)))</formula>
    </cfRule>
  </conditionalFormatting>
  <conditionalFormatting sqref="D43:M43">
    <cfRule type="containsText" dxfId="26" priority="28" operator="containsText" text="Screens Out">
      <formula>NOT(ISERROR(SEARCH("Screens Out",D43)))</formula>
    </cfRule>
    <cfRule type="containsText" dxfId="25" priority="29" operator="containsText" text="Screens In">
      <formula>NOT(ISERROR(SEARCH("Screens In",D43)))</formula>
    </cfRule>
  </conditionalFormatting>
  <conditionalFormatting sqref="D45:M45">
    <cfRule type="containsText" dxfId="24" priority="25" operator="containsText" text="Screens Out">
      <formula>NOT(ISERROR(SEARCH("Screens Out",D45)))</formula>
    </cfRule>
    <cfRule type="containsText" dxfId="23" priority="26" operator="containsText" text="Screens In">
      <formula>NOT(ISERROR(SEARCH("Screens In",D45)))</formula>
    </cfRule>
  </conditionalFormatting>
  <conditionalFormatting sqref="D17:M17">
    <cfRule type="containsText" dxfId="22" priority="22" operator="containsText" text="Screens Out">
      <formula>NOT(ISERROR(SEARCH("Screens Out",D17)))</formula>
    </cfRule>
  </conditionalFormatting>
  <conditionalFormatting sqref="D17:M17">
    <cfRule type="containsText" dxfId="21" priority="23" operator="containsText" text="Screens Out">
      <formula>NOT(ISERROR(SEARCH("Screens Out",D17)))</formula>
    </cfRule>
    <cfRule type="containsText" dxfId="20" priority="24" operator="containsText" text="Screens In">
      <formula>NOT(ISERROR(SEARCH("Screens In",D17)))</formula>
    </cfRule>
  </conditionalFormatting>
  <conditionalFormatting sqref="D23:M23">
    <cfRule type="containsText" dxfId="19" priority="19" operator="containsText" text="Screens Out">
      <formula>NOT(ISERROR(SEARCH("Screens Out",D23)))</formula>
    </cfRule>
  </conditionalFormatting>
  <conditionalFormatting sqref="D23:M23">
    <cfRule type="containsText" dxfId="18" priority="20" operator="containsText" text="Screens Out">
      <formula>NOT(ISERROR(SEARCH("Screens Out",D23)))</formula>
    </cfRule>
    <cfRule type="containsText" dxfId="17" priority="21" operator="containsText" text="Screens In">
      <formula>NOT(ISERROR(SEARCH("Screens In",D23)))</formula>
    </cfRule>
  </conditionalFormatting>
  <conditionalFormatting sqref="E27:M27">
    <cfRule type="containsText" dxfId="16" priority="16" operator="containsText" text="Screens Out">
      <formula>NOT(ISERROR(SEARCH("Screens Out",E27)))</formula>
    </cfRule>
  </conditionalFormatting>
  <conditionalFormatting sqref="E27:M27">
    <cfRule type="containsText" dxfId="15" priority="17" operator="containsText" text="Screens Out">
      <formula>NOT(ISERROR(SEARCH("Screens Out",E27)))</formula>
    </cfRule>
    <cfRule type="containsText" dxfId="14" priority="18" operator="containsText" text="Screens In">
      <formula>NOT(ISERROR(SEARCH("Screens In",E27)))</formula>
    </cfRule>
  </conditionalFormatting>
  <conditionalFormatting sqref="D39:M39">
    <cfRule type="containsText" dxfId="13" priority="10" operator="containsText" text="Screens Out">
      <formula>NOT(ISERROR(SEARCH("Screens Out",D39)))</formula>
    </cfRule>
  </conditionalFormatting>
  <conditionalFormatting sqref="D39:M39">
    <cfRule type="containsText" dxfId="12" priority="11" operator="containsText" text="Screens Out">
      <formula>NOT(ISERROR(SEARCH("Screens Out",D39)))</formula>
    </cfRule>
    <cfRule type="containsText" dxfId="11" priority="12" operator="containsText" text="Screens In">
      <formula>NOT(ISERROR(SEARCH("Screens In",D39)))</formula>
    </cfRule>
  </conditionalFormatting>
  <conditionalFormatting sqref="D27">
    <cfRule type="containsText" dxfId="10" priority="7" operator="containsText" text="Screens Out">
      <formula>NOT(ISERROR(SEARCH("Screens Out",D27)))</formula>
    </cfRule>
  </conditionalFormatting>
  <conditionalFormatting sqref="D27">
    <cfRule type="containsText" dxfId="9" priority="8" operator="containsText" text="Screens Out">
      <formula>NOT(ISERROR(SEARCH("Screens Out",D27)))</formula>
    </cfRule>
    <cfRule type="containsText" dxfId="8" priority="9" operator="containsText" text="Screens In">
      <formula>NOT(ISERROR(SEARCH("Screens In",D27)))</formula>
    </cfRule>
  </conditionalFormatting>
  <conditionalFormatting sqref="E31:M31">
    <cfRule type="containsText" dxfId="7" priority="4" operator="containsText" text="Screens Out">
      <formula>NOT(ISERROR(SEARCH("Screens Out",E31)))</formula>
    </cfRule>
  </conditionalFormatting>
  <conditionalFormatting sqref="E31:M31">
    <cfRule type="containsText" dxfId="6" priority="5" operator="containsText" text="Screens Out">
      <formula>NOT(ISERROR(SEARCH("Screens Out",E31)))</formula>
    </cfRule>
    <cfRule type="containsText" dxfId="5" priority="6" operator="containsText" text="Screens In">
      <formula>NOT(ISERROR(SEARCH("Screens In",E31)))</formula>
    </cfRule>
  </conditionalFormatting>
  <conditionalFormatting sqref="D31">
    <cfRule type="containsText" dxfId="4" priority="1" operator="containsText" text="Screens Out">
      <formula>NOT(ISERROR(SEARCH("Screens Out",D31)))</formula>
    </cfRule>
  </conditionalFormatting>
  <conditionalFormatting sqref="D31">
    <cfRule type="containsText" dxfId="3" priority="2" operator="containsText" text="Screens Out">
      <formula>NOT(ISERROR(SEARCH("Screens Out",D31)))</formula>
    </cfRule>
    <cfRule type="containsText" dxfId="2" priority="3" operator="containsText" text="Screens In">
      <formula>NOT(ISERROR(SEARCH("Screens In",D31)))</formula>
    </cfRule>
  </conditionalFormatting>
  <dataValidations count="2">
    <dataValidation type="decimal" allowBlank="1" showInputMessage="1" showErrorMessage="1" sqref="D14:M14 D24:M24 D28:M28 D40:M40 D7:M8 D19:M20 D33:M34" xr:uid="{456B79FD-A3B9-4F41-97FA-C55492FE9460}">
      <formula1>0.000000001</formula1>
      <formula2>100000000</formula2>
    </dataValidation>
    <dataValidation type="decimal" operator="greaterThan" allowBlank="1" showInputMessage="1" showErrorMessage="1" sqref="D4:M5" xr:uid="{4814368C-F9B6-4539-81C6-E45DF7861A59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4778-D43E-4CE5-8565-348AC023DA71}">
  <dimension ref="B3:L12"/>
  <sheetViews>
    <sheetView showGridLines="0" workbookViewId="0"/>
  </sheetViews>
  <sheetFormatPr defaultRowHeight="14.4" x14ac:dyDescent="0.3"/>
  <cols>
    <col min="1" max="1" width="3.44140625" customWidth="1"/>
    <col min="2" max="2" width="29.5546875" customWidth="1"/>
    <col min="3" max="3" width="17.88671875" customWidth="1"/>
    <col min="4" max="12" width="17.33203125" customWidth="1"/>
  </cols>
  <sheetData>
    <row r="3" spans="2:12" ht="15" thickBot="1" x14ac:dyDescent="0.35"/>
    <row r="4" spans="2:12" x14ac:dyDescent="0.3">
      <c r="B4" s="111" t="s">
        <v>98</v>
      </c>
      <c r="C4" s="66" t="s">
        <v>48</v>
      </c>
      <c r="D4" s="67" t="s">
        <v>49</v>
      </c>
      <c r="E4" s="67" t="s">
        <v>50</v>
      </c>
      <c r="F4" s="67" t="s">
        <v>51</v>
      </c>
      <c r="G4" s="67" t="s">
        <v>52</v>
      </c>
      <c r="H4" s="67" t="s">
        <v>53</v>
      </c>
      <c r="I4" s="67" t="s">
        <v>54</v>
      </c>
      <c r="J4" s="67" t="s">
        <v>55</v>
      </c>
      <c r="K4" s="67" t="s">
        <v>56</v>
      </c>
      <c r="L4" s="68" t="s">
        <v>57</v>
      </c>
    </row>
    <row r="5" spans="2:12" ht="15" thickBot="1" x14ac:dyDescent="0.35">
      <c r="B5" s="112"/>
      <c r="C5" s="69" t="str">
        <f>'SCAIL Habitat Results'!D39</f>
        <v>Screens Out</v>
      </c>
      <c r="D5" s="70" t="str">
        <f>'SCAIL Habitat Results'!E39</f>
        <v>Screens Out</v>
      </c>
      <c r="E5" s="70" t="str">
        <f>'SCAIL Habitat Results'!F39</f>
        <v>Screens Out</v>
      </c>
      <c r="F5" s="70" t="str">
        <f>'SCAIL Habitat Results'!G39</f>
        <v>Screens Out</v>
      </c>
      <c r="G5" s="70" t="str">
        <f>'SCAIL Habitat Results'!H39</f>
        <v>Screens Out</v>
      </c>
      <c r="H5" s="70" t="str">
        <f>'SCAIL Habitat Results'!I39</f>
        <v>Screens Out</v>
      </c>
      <c r="I5" s="70" t="str">
        <f>'SCAIL Habitat Results'!J39</f>
        <v>Screens Out</v>
      </c>
      <c r="J5" s="70" t="str">
        <f>'SCAIL Habitat Results'!K39</f>
        <v>Screens Out</v>
      </c>
      <c r="K5" s="70" t="str">
        <f>'SCAIL Habitat Results'!L39</f>
        <v>Screens Out</v>
      </c>
      <c r="L5" s="71" t="str">
        <f>'SCAIL Habitat Results'!M39</f>
        <v>Screens Out</v>
      </c>
    </row>
    <row r="6" spans="2:12" ht="15" thickBot="1" x14ac:dyDescent="0.35"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2:12" x14ac:dyDescent="0.3">
      <c r="B7" s="111" t="s">
        <v>99</v>
      </c>
      <c r="C7" s="66" t="s">
        <v>74</v>
      </c>
      <c r="D7" s="67" t="s">
        <v>75</v>
      </c>
      <c r="E7" s="67" t="s">
        <v>76</v>
      </c>
      <c r="F7" s="67" t="s">
        <v>77</v>
      </c>
      <c r="G7" s="67" t="s">
        <v>78</v>
      </c>
      <c r="H7" s="67" t="s">
        <v>79</v>
      </c>
      <c r="I7" s="67" t="s">
        <v>80</v>
      </c>
      <c r="J7" s="67" t="s">
        <v>81</v>
      </c>
      <c r="K7" s="67" t="s">
        <v>82</v>
      </c>
      <c r="L7" s="68" t="s">
        <v>83</v>
      </c>
    </row>
    <row r="8" spans="2:12" ht="15" thickBot="1" x14ac:dyDescent="0.35">
      <c r="B8" s="112"/>
      <c r="C8" s="69" t="str">
        <f>'SCAIL Human Results'!D45</f>
        <v>Screens Out</v>
      </c>
      <c r="D8" s="70" t="str">
        <f>'SCAIL Human Results'!E45</f>
        <v>Screens Out</v>
      </c>
      <c r="E8" s="70" t="str">
        <f>'SCAIL Human Results'!F45</f>
        <v>Screens Out</v>
      </c>
      <c r="F8" s="70" t="str">
        <f>'SCAIL Human Results'!G45</f>
        <v>Screens Out</v>
      </c>
      <c r="G8" s="70" t="str">
        <f>'SCAIL Human Results'!H45</f>
        <v>Screens Out</v>
      </c>
      <c r="H8" s="70" t="str">
        <f>'SCAIL Human Results'!I45</f>
        <v>Screens Out</v>
      </c>
      <c r="I8" s="70" t="str">
        <f>'SCAIL Human Results'!J45</f>
        <v>Screens Out</v>
      </c>
      <c r="J8" s="70" t="str">
        <f>'SCAIL Human Results'!K45</f>
        <v>Screens Out</v>
      </c>
      <c r="K8" s="70" t="str">
        <f>'SCAIL Human Results'!L45</f>
        <v>Screens Out</v>
      </c>
      <c r="L8" s="71" t="str">
        <f>'SCAIL Human Results'!M45</f>
        <v>Screens Out</v>
      </c>
    </row>
    <row r="11" spans="2:12" ht="15" thickBot="1" x14ac:dyDescent="0.35"/>
    <row r="12" spans="2:12" ht="24" thickBot="1" x14ac:dyDescent="0.35">
      <c r="B12" s="85" t="s">
        <v>100</v>
      </c>
      <c r="C12" s="86" t="str">
        <f>IF(AND(C5="Screens Out",D5="Screens Out",E5="Screens Out",F5="Screens Out",G5="Screens Out",H5="Screens Out",I5="Screens Out",J5="Screens Out",K5="Screens Out",L5="Screens Out",C8="Screens Out",D8="Screens Out",E8="Screens Out",F8="Screens Out",G8="Screens Out",H8="Screens Out",I8="Screens Out",J8="Screens Out",K8="Screens Out",L8="Screens Out"),"Screens Out","Screens In")</f>
        <v>Screens Out</v>
      </c>
    </row>
  </sheetData>
  <sheetProtection algorithmName="SHA-512" hashValue="e41x72KJABSeAdckuQW+NuUd18O1+OF7UDTP3J6feWmQyU/OgR0ZtFj7iFC12oJCWLZqKFYuNzsnGOb7BS3JJQ==" saltValue="nZxDP8n2EqkICGS51gjBYg==" spinCount="100000" sheet="1" objects="1" scenarios="1"/>
  <mergeCells count="2">
    <mergeCell ref="B4:B5"/>
    <mergeCell ref="B7:B8"/>
  </mergeCells>
  <conditionalFormatting sqref="C8:L8 C12 C5:L5">
    <cfRule type="containsText" dxfId="1" priority="1" operator="containsText" text="Screens Out">
      <formula>NOT(ISERROR(SEARCH("Screens Out",C5)))</formula>
    </cfRule>
    <cfRule type="containsText" dxfId="0" priority="2" operator="containsText" text="Screens In">
      <formula>NOT(ISERROR(SEARCH("Screens In",C5)))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REGU-2078146831-1374</_dlc_DocId>
    <_dlc_DocIdUrl xmlns="9be56660-2c31-41ef-bc00-23e72f632f2a">
      <Url>https://cyfoethnaturiolcymru.sharepoint.com/teams/Regulatory/ind/comb/_layouts/15/DocIdRedir.aspx?ID=REGU-2078146831-1374</Url>
      <Description>REGU-2078146831-1374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RW Excel Document" ma:contentTypeID="0x01010067EB80C5FE939D4A9B3D8BA62129B7F502007211513804FBFD4EBAAC54C6E1114159" ma:contentTypeVersion="551" ma:contentTypeDescription="" ma:contentTypeScope="" ma:versionID="96fec712c774a11ebd6712925a204607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b84f4418d8947a593f2162bc3965efe9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8499d3b-94a8-4059-8763-489d4400b14a" ContentTypeId="0x01010067EB80C5FE939D4A9B3D8BA62129B7F5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66784B-4906-4853-8E3F-4F8594222A4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be56660-2c31-41ef-bc00-23e72f632f2a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F44E8C-99FC-4D0E-9785-033B38EBC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1D433-115F-4A47-8EE7-7B6CC993D12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79D29CF-D322-4D52-8B09-FED1A09DF1E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3748D66-8073-449E-8A20-79015381A5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MCP information</vt:lpstr>
      <vt:lpstr>SCAIL Habitat Results</vt:lpstr>
      <vt:lpstr>SCAIL Human Results</vt:lpstr>
      <vt:lpstr>Summary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Claire.Watts</dc:creator>
  <cp:lastModifiedBy>Bevington, Matthew</cp:lastModifiedBy>
  <dcterms:created xsi:type="dcterms:W3CDTF">2023-06-28T15:46:57Z</dcterms:created>
  <dcterms:modified xsi:type="dcterms:W3CDTF">2024-08-15T15:27:26Z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0x01010067EB80C5FE939D4A9B3D8BA62129B7F502007211513804FBFD4EBAAC54C6E1114159</vt:lpwstr>
  </property>
  <property fmtid="{D5CDD505-2E9C-101B-9397-08002B2CF9AE}" pid="3" name="_dlc_DocIdItemGuid">
    <vt:lpwstr>59d6a416-ece5-42a2-a7e2-635dbfe7cb6a</vt:lpwstr>
  </property>
</Properties>
</file>