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im.west\Downloads\"/>
    </mc:Choice>
  </mc:AlternateContent>
  <xr:revisionPtr revIDLastSave="0" documentId="8_{C3912751-0C69-49A5-8C51-D78596E32E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harts " sheetId="5" r:id="rId1"/>
    <sheet name="Restocking_by_Speci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5" l="1"/>
  <c r="L33" i="5"/>
  <c r="L29" i="5"/>
  <c r="L13" i="5"/>
  <c r="N57" i="1"/>
  <c r="N58" i="1" s="1"/>
  <c r="L22" i="5"/>
  <c r="L21" i="5"/>
  <c r="L20" i="5"/>
  <c r="L19" i="5"/>
  <c r="L18" i="5"/>
  <c r="L17" i="5"/>
  <c r="L16" i="5"/>
  <c r="L15" i="5"/>
  <c r="L14" i="5"/>
  <c r="L27" i="5"/>
  <c r="L11" i="5"/>
  <c r="L10" i="5"/>
  <c r="L9" i="5"/>
  <c r="L8" i="5"/>
  <c r="L6" i="5"/>
  <c r="L7" i="5"/>
  <c r="L5" i="5"/>
  <c r="N25" i="1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B33" i="5"/>
  <c r="B32" i="5"/>
  <c r="K7" i="5"/>
  <c r="K5" i="5"/>
  <c r="J28" i="5"/>
  <c r="J27" i="5"/>
  <c r="J29" i="5" s="1"/>
  <c r="M57" i="1"/>
  <c r="M25" i="1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K28" i="5"/>
  <c r="I28" i="5"/>
  <c r="I27" i="5"/>
  <c r="L28" i="5" l="1"/>
  <c r="K27" i="5"/>
  <c r="M58" i="1"/>
  <c r="L57" i="1"/>
  <c r="L25" i="1"/>
  <c r="L58" i="1" l="1"/>
  <c r="K29" i="5"/>
  <c r="K33" i="5" s="1"/>
  <c r="K32" i="5" l="1"/>
  <c r="B29" i="5"/>
  <c r="C29" i="5"/>
  <c r="D29" i="5"/>
  <c r="E29" i="5"/>
  <c r="F29" i="5"/>
  <c r="G29" i="5"/>
  <c r="H29" i="5"/>
  <c r="I29" i="5"/>
  <c r="I57" i="1"/>
  <c r="J57" i="1"/>
  <c r="K57" i="1"/>
  <c r="I25" i="1"/>
  <c r="J25" i="1"/>
  <c r="J58" i="1" s="1"/>
  <c r="K25" i="1"/>
  <c r="I58" i="1" l="1"/>
  <c r="K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Peter.van-Velzen</author>
  </authors>
  <commentList>
    <comment ref="L7" authorId="0" shapeId="0" xr:uid="{B39BC07A-3D1D-4C81-98FE-8CD331087135}">
      <text>
        <r>
          <rPr>
            <b/>
            <sz val="9"/>
            <color indexed="81"/>
            <rFont val="Tahoma"/>
            <charset val="1"/>
          </rPr>
          <t>Peter.van-Velzen:</t>
        </r>
        <r>
          <rPr>
            <sz val="9"/>
            <color indexed="81"/>
            <rFont val="Tahoma"/>
            <charset val="1"/>
          </rPr>
          <t xml:space="preserve">
claimed NR, not planted</t>
        </r>
      </text>
    </comment>
  </commentList>
</comments>
</file>

<file path=xl/sharedStrings.xml><?xml version="1.0" encoding="utf-8"?>
<sst xmlns="http://schemas.openxmlformats.org/spreadsheetml/2006/main" count="212" uniqueCount="140">
  <si>
    <t>Latin name</t>
  </si>
  <si>
    <t>Common name</t>
  </si>
  <si>
    <t>2012/13</t>
  </si>
  <si>
    <t>2013/14</t>
  </si>
  <si>
    <t>2014/15</t>
  </si>
  <si>
    <t>2015/16</t>
  </si>
  <si>
    <t>2016/17</t>
  </si>
  <si>
    <t>2017/18</t>
  </si>
  <si>
    <t>2018/19</t>
  </si>
  <si>
    <t>Ha</t>
  </si>
  <si>
    <t xml:space="preserve">Ha's </t>
  </si>
  <si>
    <t>Ha's</t>
  </si>
  <si>
    <t>Abies alba</t>
  </si>
  <si>
    <t>European Silver fir</t>
  </si>
  <si>
    <t>Douglas Fir</t>
  </si>
  <si>
    <t>Other Firs</t>
  </si>
  <si>
    <t>Norway Spruce</t>
  </si>
  <si>
    <t>Abies grandis</t>
  </si>
  <si>
    <t>Grand fir</t>
  </si>
  <si>
    <t>Sitka Spruce</t>
  </si>
  <si>
    <t>Other Spruces</t>
  </si>
  <si>
    <t>Abies procera</t>
  </si>
  <si>
    <t>Noble fir</t>
  </si>
  <si>
    <t>Pines</t>
  </si>
  <si>
    <t>Cryptomeria japonica</t>
  </si>
  <si>
    <t>Japanese cedar</t>
  </si>
  <si>
    <t>Other Conifers</t>
  </si>
  <si>
    <t>Larix kaempferi</t>
  </si>
  <si>
    <t>Japanese larch</t>
  </si>
  <si>
    <t>Other Broadleaves</t>
  </si>
  <si>
    <t>Picea abies</t>
  </si>
  <si>
    <t>Norway spruce</t>
  </si>
  <si>
    <t>Willow</t>
  </si>
  <si>
    <t>Picea omorika</t>
  </si>
  <si>
    <t>Serbian spruce</t>
  </si>
  <si>
    <t>Alder</t>
  </si>
  <si>
    <t>Birch</t>
  </si>
  <si>
    <t>Picea sitchensis</t>
  </si>
  <si>
    <t>CVP Sitka spruce</t>
  </si>
  <si>
    <t>Rowan</t>
  </si>
  <si>
    <t>Picea sitchensis qci</t>
  </si>
  <si>
    <t>QCI Sitka spruce</t>
  </si>
  <si>
    <t>Beech</t>
  </si>
  <si>
    <t>Picea sitchensis washington</t>
  </si>
  <si>
    <t>Washington Sitka spruce</t>
  </si>
  <si>
    <t>Sessile Oak</t>
  </si>
  <si>
    <t>Pinus contorta</t>
  </si>
  <si>
    <t>Lodgepole pine</t>
  </si>
  <si>
    <t>Pedunculate Oak</t>
  </si>
  <si>
    <t>Cherry</t>
  </si>
  <si>
    <t>Pinus peuce</t>
  </si>
  <si>
    <t>Macedonian pine</t>
  </si>
  <si>
    <t>Sweet Chestnut</t>
  </si>
  <si>
    <t>Pinus pinaster</t>
  </si>
  <si>
    <t>Maritime pine</t>
  </si>
  <si>
    <t>Pinus sylvestris</t>
  </si>
  <si>
    <t>Scots pine</t>
  </si>
  <si>
    <t>Pinus strobus</t>
  </si>
  <si>
    <t>Weymouth pine</t>
  </si>
  <si>
    <t>Pseudotsuga menziesii</t>
  </si>
  <si>
    <t>Douglas fir</t>
  </si>
  <si>
    <t>Conifers</t>
  </si>
  <si>
    <t>Sequoiadendron giganteum</t>
  </si>
  <si>
    <t>Wellingtonia</t>
  </si>
  <si>
    <t>Broadleaves</t>
  </si>
  <si>
    <t>Sequoia sempivirens</t>
  </si>
  <si>
    <t>Coast Redwood</t>
  </si>
  <si>
    <t>Taxus bacata</t>
  </si>
  <si>
    <t>Yew</t>
  </si>
  <si>
    <t>Thuja plicata</t>
  </si>
  <si>
    <t>Western Red Cedar</t>
  </si>
  <si>
    <t>Other conifer</t>
  </si>
  <si>
    <t>Total Conifer</t>
  </si>
  <si>
    <t>Acer campestre</t>
  </si>
  <si>
    <t>Field Maple</t>
  </si>
  <si>
    <t>Acer pseudoplatanus</t>
  </si>
  <si>
    <t>Sycamore</t>
  </si>
  <si>
    <t>Alnus glutinosa</t>
  </si>
  <si>
    <t>Common Alder</t>
  </si>
  <si>
    <t>Alnus incana</t>
  </si>
  <si>
    <t>Grey Alder</t>
  </si>
  <si>
    <t>Alnus rubra</t>
  </si>
  <si>
    <t>Red Alder</t>
  </si>
  <si>
    <t>Betula</t>
  </si>
  <si>
    <t>Betula pendula</t>
  </si>
  <si>
    <t>Silver Birch</t>
  </si>
  <si>
    <t>Betula pubescens</t>
  </si>
  <si>
    <t>Downy Birch</t>
  </si>
  <si>
    <t>Carpinus betulum</t>
  </si>
  <si>
    <t>Hornbeam</t>
  </si>
  <si>
    <t>Castanea sativa</t>
  </si>
  <si>
    <t>Corylus avellana</t>
  </si>
  <si>
    <t>Hazel</t>
  </si>
  <si>
    <t>Crataegus monogyna</t>
  </si>
  <si>
    <t>Hawthorn</t>
  </si>
  <si>
    <t>Fagus sylvatica</t>
  </si>
  <si>
    <t>Fraxinus excelsior</t>
  </si>
  <si>
    <t>Ash</t>
  </si>
  <si>
    <t>Ilex aquifolium</t>
  </si>
  <si>
    <t>Holly</t>
  </si>
  <si>
    <t>Malus sylvestris</t>
  </si>
  <si>
    <t>Crab Apple</t>
  </si>
  <si>
    <t xml:space="preserve">Populus  </t>
  </si>
  <si>
    <t>Poplar</t>
  </si>
  <si>
    <t>Populus tremula</t>
  </si>
  <si>
    <t>Aspen</t>
  </si>
  <si>
    <t>Prunus avium</t>
  </si>
  <si>
    <t>Wild cherry</t>
  </si>
  <si>
    <t>Prunus spinosa</t>
  </si>
  <si>
    <t>Blackthorn</t>
  </si>
  <si>
    <t>Quercus petraea</t>
  </si>
  <si>
    <t>Quercus robur</t>
  </si>
  <si>
    <t>Quercus Rubra</t>
  </si>
  <si>
    <t>Red Oak</t>
  </si>
  <si>
    <t>Salix</t>
  </si>
  <si>
    <t>Salix caprea</t>
  </si>
  <si>
    <t>Goat willow</t>
  </si>
  <si>
    <t>Sorbus aucuparia</t>
  </si>
  <si>
    <t xml:space="preserve">Tilia </t>
  </si>
  <si>
    <t>Small-Leaved &amp; Large-Leaved Lime</t>
  </si>
  <si>
    <t>Ulmus glabra</t>
  </si>
  <si>
    <t>Wych Elm</t>
  </si>
  <si>
    <t>Mixed Broadleaves' within Forester</t>
  </si>
  <si>
    <t>Total Broadleaf</t>
  </si>
  <si>
    <t xml:space="preserve">Total Ha's </t>
  </si>
  <si>
    <t>2019/20</t>
  </si>
  <si>
    <t>Quercus</t>
  </si>
  <si>
    <t>Other Oaks</t>
  </si>
  <si>
    <t>2020/21</t>
  </si>
  <si>
    <t>Western hemlock</t>
  </si>
  <si>
    <t>Sorbus</t>
  </si>
  <si>
    <t>Tsuga heterophylla</t>
  </si>
  <si>
    <t>other oak</t>
  </si>
  <si>
    <t>Conifer</t>
  </si>
  <si>
    <t>Broadleaved</t>
  </si>
  <si>
    <t>2021/22</t>
  </si>
  <si>
    <t>AREA (Ha)</t>
  </si>
  <si>
    <t>Share</t>
  </si>
  <si>
    <t>This table provides information about species planted or natural regenaration claimed on WGWE over the last 10 years.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</si>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</sst>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9" fontId="15" fillId="0" borderId="0" applyFont="0" applyFill="0" applyBorder="0" applyAlignment="0" applyProtection="0"/>
    <xf numFmtId="0" fontId="16" fillId="0" borderId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5" xfId="0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4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0" xfId="0"/>
    <xf numFmtId="0" fontId="0" fillId="0" borderId="11" xfId="0" applyBorder="1"/>
    <xf numFmtId="0" fontId="0" fillId="0" borderId="0" xfId="0"/>
    <xf numFmtId="0" fontId="0" fillId="0" borderId="5" xfId="0" applyBorder="1"/>
    <xf numFmtId="0" fontId="1" fillId="0" borderId="0" xfId="0" applyFont="1"/>
    <xf numFmtId="2" fontId="0" fillId="0" borderId="0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25" xfId="0" applyNumberFormat="1" applyBorder="1"/>
    <xf numFmtId="164" fontId="0" fillId="0" borderId="24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3" borderId="13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wrapText="1"/>
    </xf>
    <xf numFmtId="0" fontId="0" fillId="3" borderId="29" xfId="0" applyFill="1" applyBorder="1" applyAlignment="1">
      <alignment wrapText="1"/>
    </xf>
    <xf numFmtId="0" fontId="0" fillId="3" borderId="29" xfId="0" applyFill="1" applyBorder="1"/>
    <xf numFmtId="0" fontId="0" fillId="3" borderId="27" xfId="0" applyFill="1" applyBorder="1" applyAlignment="1">
      <alignment wrapText="1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26" xfId="0" applyFill="1" applyBorder="1"/>
    <xf numFmtId="164" fontId="0" fillId="3" borderId="13" xfId="0" applyNumberFormat="1" applyFill="1" applyBorder="1"/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3" xfId="0" applyBorder="1"/>
    <xf numFmtId="0" fontId="0" fillId="0" borderId="34" xfId="0" applyBorder="1" applyAlignment="1">
      <alignment wrapText="1"/>
    </xf>
    <xf numFmtId="0" fontId="8" fillId="0" borderId="0" xfId="1" applyFont="1" applyFill="1" applyBorder="1" applyAlignment="1">
      <alignment wrapText="1"/>
    </xf>
    <xf numFmtId="4" fontId="8" fillId="0" borderId="0" xfId="1" applyNumberFormat="1" applyFont="1" applyFill="1" applyBorder="1" applyAlignment="1">
      <alignment horizontal="right" wrapText="1"/>
    </xf>
    <xf numFmtId="0" fontId="0" fillId="0" borderId="0" xfId="0" applyFill="1" applyBorder="1"/>
    <xf numFmtId="0" fontId="8" fillId="0" borderId="0" xfId="1" applyFont="1" applyFill="1" applyBorder="1" applyAlignment="1">
      <alignment horizontal="center"/>
    </xf>
    <xf numFmtId="0" fontId="0" fillId="0" borderId="30" xfId="0" applyBorder="1"/>
    <xf numFmtId="164" fontId="0" fillId="3" borderId="13" xfId="0" quotePrefix="1" applyNumberFormat="1" applyFill="1" applyBorder="1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0" fillId="4" borderId="4" xfId="0" applyFill="1" applyBorder="1"/>
    <xf numFmtId="0" fontId="0" fillId="4" borderId="0" xfId="0" applyFill="1"/>
    <xf numFmtId="164" fontId="0" fillId="4" borderId="5" xfId="0" applyNumberFormat="1" applyFill="1" applyBorder="1"/>
    <xf numFmtId="164" fontId="4" fillId="4" borderId="5" xfId="0" applyNumberFormat="1" applyFont="1" applyFill="1" applyBorder="1"/>
    <xf numFmtId="164" fontId="4" fillId="4" borderId="0" xfId="0" applyNumberFormat="1" applyFont="1" applyFill="1"/>
    <xf numFmtId="164" fontId="0" fillId="4" borderId="4" xfId="0" applyNumberFormat="1" applyFill="1" applyBorder="1"/>
    <xf numFmtId="164" fontId="0" fillId="4" borderId="11" xfId="0" applyNumberFormat="1" applyFill="1" applyBorder="1"/>
    <xf numFmtId="0" fontId="0" fillId="4" borderId="11" xfId="0" applyFill="1" applyBorder="1"/>
    <xf numFmtId="0" fontId="0" fillId="4" borderId="31" xfId="0" applyFill="1" applyBorder="1"/>
    <xf numFmtId="0" fontId="0" fillId="4" borderId="32" xfId="0" applyFill="1" applyBorder="1"/>
    <xf numFmtId="164" fontId="0" fillId="4" borderId="33" xfId="0" applyNumberFormat="1" applyFill="1" applyBorder="1"/>
    <xf numFmtId="164" fontId="4" fillId="4" borderId="33" xfId="0" applyNumberFormat="1" applyFont="1" applyFill="1" applyBorder="1"/>
    <xf numFmtId="164" fontId="4" fillId="4" borderId="32" xfId="0" applyNumberFormat="1" applyFont="1" applyFill="1" applyBorder="1"/>
    <xf numFmtId="164" fontId="0" fillId="4" borderId="31" xfId="0" applyNumberFormat="1" applyFill="1" applyBorder="1"/>
    <xf numFmtId="164" fontId="0" fillId="4" borderId="34" xfId="0" applyNumberFormat="1" applyFill="1" applyBorder="1"/>
    <xf numFmtId="0" fontId="0" fillId="4" borderId="34" xfId="0" applyFill="1" applyBorder="1"/>
    <xf numFmtId="0" fontId="0" fillId="5" borderId="4" xfId="0" applyFill="1" applyBorder="1"/>
    <xf numFmtId="0" fontId="0" fillId="5" borderId="0" xfId="0" applyFill="1"/>
    <xf numFmtId="164" fontId="0" fillId="5" borderId="5" xfId="0" applyNumberFormat="1" applyFill="1" applyBorder="1"/>
    <xf numFmtId="164" fontId="4" fillId="5" borderId="5" xfId="0" applyNumberFormat="1" applyFont="1" applyFill="1" applyBorder="1"/>
    <xf numFmtId="164" fontId="7" fillId="5" borderId="0" xfId="0" applyNumberFormat="1" applyFont="1" applyFill="1"/>
    <xf numFmtId="164" fontId="0" fillId="5" borderId="4" xfId="0" applyNumberFormat="1" applyFill="1" applyBorder="1"/>
    <xf numFmtId="164" fontId="0" fillId="5" borderId="11" xfId="0" applyNumberFormat="1" applyFill="1" applyBorder="1"/>
    <xf numFmtId="0" fontId="0" fillId="5" borderId="32" xfId="0" applyFill="1" applyBorder="1"/>
    <xf numFmtId="164" fontId="0" fillId="5" borderId="33" xfId="0" applyNumberFormat="1" applyFill="1" applyBorder="1"/>
    <xf numFmtId="164" fontId="4" fillId="5" borderId="33" xfId="0" applyNumberFormat="1" applyFont="1" applyFill="1" applyBorder="1"/>
    <xf numFmtId="164" fontId="7" fillId="5" borderId="32" xfId="0" applyNumberFormat="1" applyFont="1" applyFill="1" applyBorder="1"/>
    <xf numFmtId="164" fontId="0" fillId="5" borderId="31" xfId="0" applyNumberFormat="1" applyFill="1" applyBorder="1"/>
    <xf numFmtId="164" fontId="0" fillId="5" borderId="34" xfId="0" applyNumberFormat="1" applyFill="1" applyBorder="1"/>
    <xf numFmtId="0" fontId="17" fillId="0" borderId="38" xfId="3" applyFont="1" applyFill="1" applyBorder="1" applyAlignment="1">
      <alignment horizontal="right" wrapText="1"/>
    </xf>
    <xf numFmtId="0" fontId="0" fillId="0" borderId="0" xfId="0" applyFill="1"/>
    <xf numFmtId="0" fontId="17" fillId="0" borderId="37" xfId="3" applyFont="1" applyFill="1" applyBorder="1" applyAlignment="1">
      <alignment horizontal="center"/>
    </xf>
    <xf numFmtId="164" fontId="0" fillId="0" borderId="0" xfId="0" applyNumberFormat="1" applyFill="1"/>
    <xf numFmtId="9" fontId="0" fillId="0" borderId="5" xfId="2" applyFont="1" applyBorder="1"/>
    <xf numFmtId="9" fontId="0" fillId="0" borderId="7" xfId="2" applyFont="1" applyBorder="1"/>
    <xf numFmtId="164" fontId="0" fillId="5" borderId="39" xfId="0" applyNumberFormat="1" applyFill="1" applyBorder="1"/>
    <xf numFmtId="164" fontId="0" fillId="4" borderId="39" xfId="0" applyNumberFormat="1" applyFill="1" applyBorder="1"/>
    <xf numFmtId="164" fontId="0" fillId="0" borderId="0" xfId="0" applyNumberFormat="1" applyFill="1" applyBorder="1"/>
    <xf numFmtId="164" fontId="0" fillId="0" borderId="0" xfId="0" applyNumberFormat="1"/>
    <xf numFmtId="0" fontId="14" fillId="5" borderId="0" xfId="0" applyFont="1" applyFill="1" applyAlignment="1">
      <alignment horizontal="center" vertical="center" textRotation="90"/>
    </xf>
    <xf numFmtId="0" fontId="14" fillId="4" borderId="0" xfId="0" applyFont="1" applyFill="1" applyAlignment="1">
      <alignment horizontal="center" vertical="center" textRotation="90"/>
    </xf>
    <xf numFmtId="0" fontId="12" fillId="0" borderId="1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</cellXfs>
  <cellStyles count="4">
    <cellStyle name="Normal" xfId="0" builtinId="0" customBuiltin="1"/>
    <cellStyle name="Normal_Restocking_by_Species" xfId="1" xr:uid="{9E44411F-6BB7-40F3-8408-6E29C4AAACE2}"/>
    <cellStyle name="Normal_Restocking_by_Species_1" xfId="3" xr:uid="{C85A419C-5191-43D4-A651-895007A94853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02559055118109"/>
          <c:y val="0.12758776336087976"/>
          <c:w val="0.81341885389326329"/>
          <c:h val="0.4810096287503898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'Charts '!$A$5</c:f>
              <c:strCache>
                <c:ptCount val="1"/>
                <c:pt idx="0">
                  <c:v>Douglas Fir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'!$B$5:$L$5</c:f>
              <c:numCache>
                <c:formatCode>General</c:formatCode>
                <c:ptCount val="11"/>
                <c:pt idx="0">
                  <c:v>178.16</c:v>
                </c:pt>
                <c:pt idx="1">
                  <c:v>149.58000000000001</c:v>
                </c:pt>
                <c:pt idx="2">
                  <c:v>216.77</c:v>
                </c:pt>
                <c:pt idx="3" formatCode="0.00">
                  <c:v>163.75</c:v>
                </c:pt>
                <c:pt idx="4" formatCode="0.00">
                  <c:v>184.12</c:v>
                </c:pt>
                <c:pt idx="5" formatCode="0.00">
                  <c:v>172.2</c:v>
                </c:pt>
                <c:pt idx="6" formatCode="0.0">
                  <c:v>127.37324</c:v>
                </c:pt>
                <c:pt idx="7" formatCode="0.0">
                  <c:v>174.17</c:v>
                </c:pt>
                <c:pt idx="8" formatCode="0.0">
                  <c:v>98.09</c:v>
                </c:pt>
                <c:pt idx="9" formatCode="0.0">
                  <c:v>25.65</c:v>
                </c:pt>
                <c:pt idx="10" formatCode="0.0">
                  <c:v>82.15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C-4EB9-8ABA-BCDE3D5951AF}"/>
            </c:ext>
          </c:extLst>
        </c:ser>
        <c:ser>
          <c:idx val="1"/>
          <c:order val="1"/>
          <c:tx>
            <c:strRef>
              <c:f>'Charts '!$A$6</c:f>
              <c:strCache>
                <c:ptCount val="1"/>
                <c:pt idx="0">
                  <c:v>Other Firs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'!$B$6:$L$6</c:f>
              <c:numCache>
                <c:formatCode>General</c:formatCode>
                <c:ptCount val="11"/>
                <c:pt idx="0">
                  <c:v>16.309999999999999</c:v>
                </c:pt>
                <c:pt idx="1">
                  <c:v>34.72</c:v>
                </c:pt>
                <c:pt idx="2">
                  <c:v>22.87</c:v>
                </c:pt>
                <c:pt idx="3">
                  <c:v>43.16</c:v>
                </c:pt>
                <c:pt idx="4">
                  <c:v>8.65</c:v>
                </c:pt>
                <c:pt idx="5">
                  <c:v>39.6</c:v>
                </c:pt>
                <c:pt idx="6" formatCode="0.0">
                  <c:v>22.09496</c:v>
                </c:pt>
                <c:pt idx="7" formatCode="0.0">
                  <c:v>12.69</c:v>
                </c:pt>
                <c:pt idx="8" formatCode="0.0">
                  <c:v>16.940000000000001</c:v>
                </c:pt>
                <c:pt idx="9" formatCode="0.0">
                  <c:v>2.4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C-4EB9-8ABA-BCDE3D5951AF}"/>
            </c:ext>
          </c:extLst>
        </c:ser>
        <c:ser>
          <c:idx val="2"/>
          <c:order val="2"/>
          <c:tx>
            <c:strRef>
              <c:f>'Charts '!$A$7</c:f>
              <c:strCache>
                <c:ptCount val="1"/>
                <c:pt idx="0">
                  <c:v>Norway Spruce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'!$B$7:$L$7</c:f>
              <c:numCache>
                <c:formatCode>General</c:formatCode>
                <c:ptCount val="11"/>
                <c:pt idx="0">
                  <c:v>126.24</c:v>
                </c:pt>
                <c:pt idx="1">
                  <c:v>111.72</c:v>
                </c:pt>
                <c:pt idx="2">
                  <c:v>118.93</c:v>
                </c:pt>
                <c:pt idx="3" formatCode="0.00">
                  <c:v>81.97</c:v>
                </c:pt>
                <c:pt idx="4" formatCode="0.00">
                  <c:v>94.6</c:v>
                </c:pt>
                <c:pt idx="5" formatCode="0.00">
                  <c:v>58.6</c:v>
                </c:pt>
                <c:pt idx="6" formatCode="0.0">
                  <c:v>75.335610000000003</c:v>
                </c:pt>
                <c:pt idx="7" formatCode="0.0">
                  <c:v>113.03</c:v>
                </c:pt>
                <c:pt idx="8" formatCode="0.0">
                  <c:v>110.52</c:v>
                </c:pt>
                <c:pt idx="9" formatCode="0.0">
                  <c:v>150.5</c:v>
                </c:pt>
                <c:pt idx="10" formatCode="0.0">
                  <c:v>108.2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C-4EB9-8ABA-BCDE3D5951AF}"/>
            </c:ext>
          </c:extLst>
        </c:ser>
        <c:ser>
          <c:idx val="3"/>
          <c:order val="3"/>
          <c:tx>
            <c:strRef>
              <c:f>'Charts '!$A$8</c:f>
              <c:strCache>
                <c:ptCount val="1"/>
                <c:pt idx="0">
                  <c:v>Sitka Spruce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'!$B$8:$L$8</c:f>
              <c:numCache>
                <c:formatCode>General</c:formatCode>
                <c:ptCount val="11"/>
                <c:pt idx="0">
                  <c:v>425.93</c:v>
                </c:pt>
                <c:pt idx="1">
                  <c:v>482.86</c:v>
                </c:pt>
                <c:pt idx="2">
                  <c:v>502.17</c:v>
                </c:pt>
                <c:pt idx="3">
                  <c:v>300.47000000000003</c:v>
                </c:pt>
                <c:pt idx="4">
                  <c:v>446.32</c:v>
                </c:pt>
                <c:pt idx="5">
                  <c:v>507.3</c:v>
                </c:pt>
                <c:pt idx="6" formatCode="0.0">
                  <c:v>254.81838999999999</c:v>
                </c:pt>
                <c:pt idx="7" formatCode="0.0">
                  <c:v>438.56</c:v>
                </c:pt>
                <c:pt idx="8" formatCode="0.0">
                  <c:v>269.11</c:v>
                </c:pt>
                <c:pt idx="9" formatCode="0.0">
                  <c:v>451.7</c:v>
                </c:pt>
                <c:pt idx="10" formatCode="0.0">
                  <c:v>404.59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C-4EB9-8ABA-BCDE3D5951AF}"/>
            </c:ext>
          </c:extLst>
        </c:ser>
        <c:ser>
          <c:idx val="4"/>
          <c:order val="4"/>
          <c:tx>
            <c:strRef>
              <c:f>'Charts '!$A$9</c:f>
              <c:strCache>
                <c:ptCount val="1"/>
                <c:pt idx="0">
                  <c:v>Other Spruces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'!$B$9:$L$9</c:f>
              <c:numCache>
                <c:formatCode>General</c:formatCode>
                <c:ptCount val="11"/>
                <c:pt idx="0">
                  <c:v>16.7</c:v>
                </c:pt>
                <c:pt idx="1">
                  <c:v>39.36</c:v>
                </c:pt>
                <c:pt idx="2">
                  <c:v>49.11</c:v>
                </c:pt>
                <c:pt idx="3">
                  <c:v>66.930000000000007</c:v>
                </c:pt>
                <c:pt idx="4">
                  <c:v>34.46</c:v>
                </c:pt>
                <c:pt idx="5">
                  <c:v>1.3</c:v>
                </c:pt>
                <c:pt idx="6" formatCode="0.0">
                  <c:v>11.44867</c:v>
                </c:pt>
                <c:pt idx="7" formatCode="0.0">
                  <c:v>6.8</c:v>
                </c:pt>
                <c:pt idx="8" formatCode="0.0">
                  <c:v>4.3</c:v>
                </c:pt>
                <c:pt idx="9" formatCode="0.0">
                  <c:v>15.2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C-4EB9-8ABA-BCDE3D5951AF}"/>
            </c:ext>
          </c:extLst>
        </c:ser>
        <c:ser>
          <c:idx val="5"/>
          <c:order val="5"/>
          <c:tx>
            <c:strRef>
              <c:f>'Charts '!$A$10</c:f>
              <c:strCache>
                <c:ptCount val="1"/>
                <c:pt idx="0">
                  <c:v>Pines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'!$B$10:$L$10</c:f>
              <c:numCache>
                <c:formatCode>General</c:formatCode>
                <c:ptCount val="11"/>
                <c:pt idx="0">
                  <c:v>46.18</c:v>
                </c:pt>
                <c:pt idx="1">
                  <c:v>68.55</c:v>
                </c:pt>
                <c:pt idx="2">
                  <c:v>60.97</c:v>
                </c:pt>
                <c:pt idx="3">
                  <c:v>82.15</c:v>
                </c:pt>
                <c:pt idx="4">
                  <c:v>99.25</c:v>
                </c:pt>
                <c:pt idx="5">
                  <c:v>99.9</c:v>
                </c:pt>
                <c:pt idx="6" formatCode="0.0">
                  <c:v>57.916269999999997</c:v>
                </c:pt>
                <c:pt idx="7" formatCode="0.0">
                  <c:v>47.9</c:v>
                </c:pt>
                <c:pt idx="8" formatCode="0.0">
                  <c:v>45.9</c:v>
                </c:pt>
                <c:pt idx="9" formatCode="0.0">
                  <c:v>35.1</c:v>
                </c:pt>
                <c:pt idx="10" formatCode="0.0">
                  <c:v>100.32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9C-4EB9-8ABA-BCDE3D5951AF}"/>
            </c:ext>
          </c:extLst>
        </c:ser>
        <c:ser>
          <c:idx val="6"/>
          <c:order val="6"/>
          <c:tx>
            <c:strRef>
              <c:f>'Charts '!$A$11</c:f>
              <c:strCache>
                <c:ptCount val="1"/>
                <c:pt idx="0">
                  <c:v>Other Conifers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'!$B$11:$L$11</c:f>
              <c:numCache>
                <c:formatCode>General</c:formatCode>
                <c:ptCount val="11"/>
                <c:pt idx="0">
                  <c:v>25.3</c:v>
                </c:pt>
                <c:pt idx="1">
                  <c:v>48.01</c:v>
                </c:pt>
                <c:pt idx="2">
                  <c:v>37.58</c:v>
                </c:pt>
                <c:pt idx="3">
                  <c:v>36.06</c:v>
                </c:pt>
                <c:pt idx="4">
                  <c:v>27.01</c:v>
                </c:pt>
                <c:pt idx="5">
                  <c:v>33.799999999999997</c:v>
                </c:pt>
                <c:pt idx="6" formatCode="0.0">
                  <c:v>2.5444399999999998</c:v>
                </c:pt>
                <c:pt idx="7" formatCode="0.0">
                  <c:v>8.4</c:v>
                </c:pt>
                <c:pt idx="8" formatCode="0.0">
                  <c:v>12.21</c:v>
                </c:pt>
                <c:pt idx="9" formatCode="0.0">
                  <c:v>9.6999999999999993</c:v>
                </c:pt>
                <c:pt idx="10" formatCode="0.0">
                  <c:v>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C-4EB9-8ABA-BCDE3D595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248016"/>
        <c:axId val="820249656"/>
        <c:axId val="0"/>
      </c:bar3DChart>
      <c:catAx>
        <c:axId val="82024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9656"/>
        <c:crosses val="autoZero"/>
        <c:auto val="1"/>
        <c:lblAlgn val="ctr"/>
        <c:lblOffset val="100"/>
        <c:noMultiLvlLbl val="0"/>
      </c:catAx>
      <c:valAx>
        <c:axId val="82024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4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15048118985127"/>
          <c:y val="0.1263409769733265"/>
          <c:w val="0.83129396325459315"/>
          <c:h val="0.58597265415806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'Charts '!$A$5</c:f>
              <c:strCache>
                <c:ptCount val="1"/>
                <c:pt idx="0">
                  <c:v>Douglas Fir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'!$B$5:$L$5</c:f>
              <c:numCache>
                <c:formatCode>General</c:formatCode>
                <c:ptCount val="11"/>
                <c:pt idx="0">
                  <c:v>178.16</c:v>
                </c:pt>
                <c:pt idx="1">
                  <c:v>149.58000000000001</c:v>
                </c:pt>
                <c:pt idx="2">
                  <c:v>216.77</c:v>
                </c:pt>
                <c:pt idx="3" formatCode="0.00">
                  <c:v>163.75</c:v>
                </c:pt>
                <c:pt idx="4" formatCode="0.00">
                  <c:v>184.12</c:v>
                </c:pt>
                <c:pt idx="5" formatCode="0.00">
                  <c:v>172.2</c:v>
                </c:pt>
                <c:pt idx="6" formatCode="0.0">
                  <c:v>127.37324</c:v>
                </c:pt>
                <c:pt idx="7" formatCode="0.0">
                  <c:v>174.17</c:v>
                </c:pt>
                <c:pt idx="8" formatCode="0.0">
                  <c:v>98.09</c:v>
                </c:pt>
                <c:pt idx="9" formatCode="0.0">
                  <c:v>25.65</c:v>
                </c:pt>
                <c:pt idx="10" formatCode="0.0">
                  <c:v>82.15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7-4C00-8852-65E7BD60AB99}"/>
            </c:ext>
          </c:extLst>
        </c:ser>
        <c:ser>
          <c:idx val="1"/>
          <c:order val="1"/>
          <c:tx>
            <c:strRef>
              <c:f>'Charts '!$A$6</c:f>
              <c:strCache>
                <c:ptCount val="1"/>
                <c:pt idx="0">
                  <c:v>Other Firs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'!$B$6:$L$6</c:f>
              <c:numCache>
                <c:formatCode>General</c:formatCode>
                <c:ptCount val="11"/>
                <c:pt idx="0">
                  <c:v>16.309999999999999</c:v>
                </c:pt>
                <c:pt idx="1">
                  <c:v>34.72</c:v>
                </c:pt>
                <c:pt idx="2">
                  <c:v>22.87</c:v>
                </c:pt>
                <c:pt idx="3">
                  <c:v>43.16</c:v>
                </c:pt>
                <c:pt idx="4">
                  <c:v>8.65</c:v>
                </c:pt>
                <c:pt idx="5">
                  <c:v>39.6</c:v>
                </c:pt>
                <c:pt idx="6" formatCode="0.0">
                  <c:v>22.09496</c:v>
                </c:pt>
                <c:pt idx="7" formatCode="0.0">
                  <c:v>12.69</c:v>
                </c:pt>
                <c:pt idx="8" formatCode="0.0">
                  <c:v>16.940000000000001</c:v>
                </c:pt>
                <c:pt idx="9" formatCode="0.0">
                  <c:v>2.4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7-4C00-8852-65E7BD60AB99}"/>
            </c:ext>
          </c:extLst>
        </c:ser>
        <c:ser>
          <c:idx val="2"/>
          <c:order val="2"/>
          <c:tx>
            <c:strRef>
              <c:f>'Charts '!$A$7</c:f>
              <c:strCache>
                <c:ptCount val="1"/>
                <c:pt idx="0">
                  <c:v>Norway Spruce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'!$B$7:$L$7</c:f>
              <c:numCache>
                <c:formatCode>General</c:formatCode>
                <c:ptCount val="11"/>
                <c:pt idx="0">
                  <c:v>126.24</c:v>
                </c:pt>
                <c:pt idx="1">
                  <c:v>111.72</c:v>
                </c:pt>
                <c:pt idx="2">
                  <c:v>118.93</c:v>
                </c:pt>
                <c:pt idx="3" formatCode="0.00">
                  <c:v>81.97</c:v>
                </c:pt>
                <c:pt idx="4" formatCode="0.00">
                  <c:v>94.6</c:v>
                </c:pt>
                <c:pt idx="5" formatCode="0.00">
                  <c:v>58.6</c:v>
                </c:pt>
                <c:pt idx="6" formatCode="0.0">
                  <c:v>75.335610000000003</c:v>
                </c:pt>
                <c:pt idx="7" formatCode="0.0">
                  <c:v>113.03</c:v>
                </c:pt>
                <c:pt idx="8" formatCode="0.0">
                  <c:v>110.52</c:v>
                </c:pt>
                <c:pt idx="9" formatCode="0.0">
                  <c:v>150.5</c:v>
                </c:pt>
                <c:pt idx="10" formatCode="0.0">
                  <c:v>108.2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7-4C00-8852-65E7BD60AB99}"/>
            </c:ext>
          </c:extLst>
        </c:ser>
        <c:ser>
          <c:idx val="3"/>
          <c:order val="3"/>
          <c:tx>
            <c:strRef>
              <c:f>'Charts '!$A$8</c:f>
              <c:strCache>
                <c:ptCount val="1"/>
                <c:pt idx="0">
                  <c:v>Sitka Spruce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'!$B$8:$L$8</c:f>
              <c:numCache>
                <c:formatCode>General</c:formatCode>
                <c:ptCount val="11"/>
                <c:pt idx="0">
                  <c:v>425.93</c:v>
                </c:pt>
                <c:pt idx="1">
                  <c:v>482.86</c:v>
                </c:pt>
                <c:pt idx="2">
                  <c:v>502.17</c:v>
                </c:pt>
                <c:pt idx="3">
                  <c:v>300.47000000000003</c:v>
                </c:pt>
                <c:pt idx="4">
                  <c:v>446.32</c:v>
                </c:pt>
                <c:pt idx="5">
                  <c:v>507.3</c:v>
                </c:pt>
                <c:pt idx="6" formatCode="0.0">
                  <c:v>254.81838999999999</c:v>
                </c:pt>
                <c:pt idx="7" formatCode="0.0">
                  <c:v>438.56</c:v>
                </c:pt>
                <c:pt idx="8" formatCode="0.0">
                  <c:v>269.11</c:v>
                </c:pt>
                <c:pt idx="9" formatCode="0.0">
                  <c:v>451.7</c:v>
                </c:pt>
                <c:pt idx="10" formatCode="0.0">
                  <c:v>404.59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07-4C00-8852-65E7BD60AB99}"/>
            </c:ext>
          </c:extLst>
        </c:ser>
        <c:ser>
          <c:idx val="4"/>
          <c:order val="4"/>
          <c:tx>
            <c:strRef>
              <c:f>'Charts '!$A$9</c:f>
              <c:strCache>
                <c:ptCount val="1"/>
                <c:pt idx="0">
                  <c:v>Other Spruces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'!$B$9:$L$9</c:f>
              <c:numCache>
                <c:formatCode>General</c:formatCode>
                <c:ptCount val="11"/>
                <c:pt idx="0">
                  <c:v>16.7</c:v>
                </c:pt>
                <c:pt idx="1">
                  <c:v>39.36</c:v>
                </c:pt>
                <c:pt idx="2">
                  <c:v>49.11</c:v>
                </c:pt>
                <c:pt idx="3">
                  <c:v>66.930000000000007</c:v>
                </c:pt>
                <c:pt idx="4">
                  <c:v>34.46</c:v>
                </c:pt>
                <c:pt idx="5">
                  <c:v>1.3</c:v>
                </c:pt>
                <c:pt idx="6" formatCode="0.0">
                  <c:v>11.44867</c:v>
                </c:pt>
                <c:pt idx="7" formatCode="0.0">
                  <c:v>6.8</c:v>
                </c:pt>
                <c:pt idx="8" formatCode="0.0">
                  <c:v>4.3</c:v>
                </c:pt>
                <c:pt idx="9" formatCode="0.0">
                  <c:v>15.2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7-4C00-8852-65E7BD60AB99}"/>
            </c:ext>
          </c:extLst>
        </c:ser>
        <c:ser>
          <c:idx val="5"/>
          <c:order val="5"/>
          <c:tx>
            <c:strRef>
              <c:f>'Charts '!$A$10</c:f>
              <c:strCache>
                <c:ptCount val="1"/>
                <c:pt idx="0">
                  <c:v>Pines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'!$B$10:$L$10</c:f>
              <c:numCache>
                <c:formatCode>General</c:formatCode>
                <c:ptCount val="11"/>
                <c:pt idx="0">
                  <c:v>46.18</c:v>
                </c:pt>
                <c:pt idx="1">
                  <c:v>68.55</c:v>
                </c:pt>
                <c:pt idx="2">
                  <c:v>60.97</c:v>
                </c:pt>
                <c:pt idx="3">
                  <c:v>82.15</c:v>
                </c:pt>
                <c:pt idx="4">
                  <c:v>99.25</c:v>
                </c:pt>
                <c:pt idx="5">
                  <c:v>99.9</c:v>
                </c:pt>
                <c:pt idx="6" formatCode="0.0">
                  <c:v>57.916269999999997</c:v>
                </c:pt>
                <c:pt idx="7" formatCode="0.0">
                  <c:v>47.9</c:v>
                </c:pt>
                <c:pt idx="8" formatCode="0.0">
                  <c:v>45.9</c:v>
                </c:pt>
                <c:pt idx="9" formatCode="0.0">
                  <c:v>35.1</c:v>
                </c:pt>
                <c:pt idx="10" formatCode="0.0">
                  <c:v>100.32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07-4C00-8852-65E7BD60AB99}"/>
            </c:ext>
          </c:extLst>
        </c:ser>
        <c:ser>
          <c:idx val="6"/>
          <c:order val="6"/>
          <c:tx>
            <c:strRef>
              <c:f>'Charts '!$A$11</c:f>
              <c:strCache>
                <c:ptCount val="1"/>
                <c:pt idx="0">
                  <c:v>Other Conifers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'!$B$3:$L$3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'!$B$11:$L$11</c:f>
              <c:numCache>
                <c:formatCode>General</c:formatCode>
                <c:ptCount val="11"/>
                <c:pt idx="0">
                  <c:v>25.3</c:v>
                </c:pt>
                <c:pt idx="1">
                  <c:v>48.01</c:v>
                </c:pt>
                <c:pt idx="2">
                  <c:v>37.58</c:v>
                </c:pt>
                <c:pt idx="3">
                  <c:v>36.06</c:v>
                </c:pt>
                <c:pt idx="4">
                  <c:v>27.01</c:v>
                </c:pt>
                <c:pt idx="5">
                  <c:v>33.799999999999997</c:v>
                </c:pt>
                <c:pt idx="6" formatCode="0.0">
                  <c:v>2.5444399999999998</c:v>
                </c:pt>
                <c:pt idx="7" formatCode="0.0">
                  <c:v>8.4</c:v>
                </c:pt>
                <c:pt idx="8" formatCode="0.0">
                  <c:v>12.21</c:v>
                </c:pt>
                <c:pt idx="9" formatCode="0.0">
                  <c:v>9.6999999999999993</c:v>
                </c:pt>
                <c:pt idx="10" formatCode="0.0">
                  <c:v>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07-4C00-8852-65E7BD60A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8727624"/>
        <c:axId val="728725656"/>
        <c:axId val="0"/>
      </c:bar3DChart>
      <c:catAx>
        <c:axId val="728727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25656"/>
        <c:crosses val="autoZero"/>
        <c:auto val="1"/>
        <c:lblAlgn val="ctr"/>
        <c:lblOffset val="100"/>
        <c:noMultiLvlLbl val="0"/>
      </c:catAx>
      <c:valAx>
        <c:axId val="72872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2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33984906914558E-2"/>
          <c:y val="0.88943916293793168"/>
          <c:w val="0.90559917599840711"/>
          <c:h val="8.7881874151399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Broadleaves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02559055118109"/>
          <c:y val="0.13635964912280704"/>
          <c:w val="0.81341885389326329"/>
          <c:h val="0.4289259566238430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'Charts '!$A$13</c:f>
              <c:strCache>
                <c:ptCount val="1"/>
                <c:pt idx="0">
                  <c:v>Other Broadleaves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'!$B$13:$L$13</c:f>
              <c:numCache>
                <c:formatCode>General</c:formatCode>
                <c:ptCount val="11"/>
                <c:pt idx="0">
                  <c:v>98.64</c:v>
                </c:pt>
                <c:pt idx="1">
                  <c:v>74.790000000000006</c:v>
                </c:pt>
                <c:pt idx="2">
                  <c:v>89.08</c:v>
                </c:pt>
                <c:pt idx="3">
                  <c:v>61.42</c:v>
                </c:pt>
                <c:pt idx="4">
                  <c:v>59.25</c:v>
                </c:pt>
                <c:pt idx="5">
                  <c:v>48.1</c:v>
                </c:pt>
                <c:pt idx="6" formatCode="0.0">
                  <c:v>58.872309999999999</c:v>
                </c:pt>
                <c:pt idx="7" formatCode="0.0">
                  <c:v>24.1</c:v>
                </c:pt>
                <c:pt idx="8" formatCode="0.0">
                  <c:v>25.1</c:v>
                </c:pt>
                <c:pt idx="9" formatCode="0.0">
                  <c:v>32.799999999999997</c:v>
                </c:pt>
                <c:pt idx="10" formatCode="0.0">
                  <c:v>30.39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C98-8C10-D6314946A9F3}"/>
            </c:ext>
          </c:extLst>
        </c:ser>
        <c:ser>
          <c:idx val="1"/>
          <c:order val="1"/>
          <c:tx>
            <c:strRef>
              <c:f>'Charts '!$A$14</c:f>
              <c:strCache>
                <c:ptCount val="1"/>
                <c:pt idx="0">
                  <c:v>Willow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'!$B$14:$L$14</c:f>
              <c:numCache>
                <c:formatCode>General</c:formatCode>
                <c:ptCount val="11"/>
                <c:pt idx="0">
                  <c:v>16.12</c:v>
                </c:pt>
                <c:pt idx="1">
                  <c:v>18.809999999999999</c:v>
                </c:pt>
                <c:pt idx="2">
                  <c:v>13.86</c:v>
                </c:pt>
                <c:pt idx="3">
                  <c:v>16.22</c:v>
                </c:pt>
                <c:pt idx="4">
                  <c:v>8.02</c:v>
                </c:pt>
                <c:pt idx="5">
                  <c:v>9.3000000000000007</c:v>
                </c:pt>
                <c:pt idx="6" formatCode="0.0">
                  <c:v>18.914020000000001</c:v>
                </c:pt>
                <c:pt idx="7" formatCode="0.0">
                  <c:v>5.2</c:v>
                </c:pt>
                <c:pt idx="8" formatCode="0.0">
                  <c:v>5.94</c:v>
                </c:pt>
                <c:pt idx="9" formatCode="0.0">
                  <c:v>0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C-4C98-8C10-D6314946A9F3}"/>
            </c:ext>
          </c:extLst>
        </c:ser>
        <c:ser>
          <c:idx val="2"/>
          <c:order val="2"/>
          <c:tx>
            <c:strRef>
              <c:f>'Charts '!$A$15</c:f>
              <c:strCache>
                <c:ptCount val="1"/>
                <c:pt idx="0">
                  <c:v>Alder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'!$B$15:$L$15</c:f>
              <c:numCache>
                <c:formatCode>General</c:formatCode>
                <c:ptCount val="11"/>
                <c:pt idx="0">
                  <c:v>19.54</c:v>
                </c:pt>
                <c:pt idx="1">
                  <c:v>19.97</c:v>
                </c:pt>
                <c:pt idx="2">
                  <c:v>34.4</c:v>
                </c:pt>
                <c:pt idx="3">
                  <c:v>19.079999999999998</c:v>
                </c:pt>
                <c:pt idx="4">
                  <c:v>8.81</c:v>
                </c:pt>
                <c:pt idx="5">
                  <c:v>15</c:v>
                </c:pt>
                <c:pt idx="6" formatCode="0.0">
                  <c:v>10.81338</c:v>
                </c:pt>
                <c:pt idx="7" formatCode="0.0">
                  <c:v>12.73</c:v>
                </c:pt>
                <c:pt idx="8" formatCode="0.0">
                  <c:v>7.1</c:v>
                </c:pt>
                <c:pt idx="9" formatCode="0.0">
                  <c:v>6.6</c:v>
                </c:pt>
                <c:pt idx="10" formatCode="0.0">
                  <c:v>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C-4C98-8C10-D6314946A9F3}"/>
            </c:ext>
          </c:extLst>
        </c:ser>
        <c:ser>
          <c:idx val="3"/>
          <c:order val="3"/>
          <c:tx>
            <c:strRef>
              <c:f>'Charts '!$A$16</c:f>
              <c:strCache>
                <c:ptCount val="1"/>
                <c:pt idx="0">
                  <c:v>Birch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'!$B$16:$L$16</c:f>
              <c:numCache>
                <c:formatCode>General</c:formatCode>
                <c:ptCount val="11"/>
                <c:pt idx="0">
                  <c:v>57.69</c:v>
                </c:pt>
                <c:pt idx="1">
                  <c:v>92.63</c:v>
                </c:pt>
                <c:pt idx="2">
                  <c:v>86.92</c:v>
                </c:pt>
                <c:pt idx="3">
                  <c:v>88.34</c:v>
                </c:pt>
                <c:pt idx="4">
                  <c:v>111.68</c:v>
                </c:pt>
                <c:pt idx="5">
                  <c:v>71.7</c:v>
                </c:pt>
                <c:pt idx="6" formatCode="0.0">
                  <c:v>54.261630000000004</c:v>
                </c:pt>
                <c:pt idx="7" formatCode="0.0">
                  <c:v>93.22</c:v>
                </c:pt>
                <c:pt idx="8" formatCode="0.0">
                  <c:v>51.71</c:v>
                </c:pt>
                <c:pt idx="9" formatCode="0.0">
                  <c:v>25.5</c:v>
                </c:pt>
                <c:pt idx="10" formatCode="0.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C-4C98-8C10-D6314946A9F3}"/>
            </c:ext>
          </c:extLst>
        </c:ser>
        <c:ser>
          <c:idx val="4"/>
          <c:order val="4"/>
          <c:tx>
            <c:strRef>
              <c:f>'Charts '!$A$17</c:f>
              <c:strCache>
                <c:ptCount val="1"/>
                <c:pt idx="0">
                  <c:v>Sorbus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'!$B$17:$L$17</c:f>
              <c:numCache>
                <c:formatCode>General</c:formatCode>
                <c:ptCount val="11"/>
                <c:pt idx="0">
                  <c:v>35.770000000000003</c:v>
                </c:pt>
                <c:pt idx="1">
                  <c:v>58.74</c:v>
                </c:pt>
                <c:pt idx="2">
                  <c:v>28.46</c:v>
                </c:pt>
                <c:pt idx="3">
                  <c:v>28.74</c:v>
                </c:pt>
                <c:pt idx="4">
                  <c:v>39.64</c:v>
                </c:pt>
                <c:pt idx="5">
                  <c:v>30.4</c:v>
                </c:pt>
                <c:pt idx="6" formatCode="0.0">
                  <c:v>6.8900499999999996</c:v>
                </c:pt>
                <c:pt idx="7" formatCode="0.0">
                  <c:v>20.81</c:v>
                </c:pt>
                <c:pt idx="8" formatCode="0.0">
                  <c:v>39.479999999999997</c:v>
                </c:pt>
                <c:pt idx="9" formatCode="0.0">
                  <c:v>20.3</c:v>
                </c:pt>
                <c:pt idx="10" formatCode="0.0">
                  <c:v>12.36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CC-4C98-8C10-D6314946A9F3}"/>
            </c:ext>
          </c:extLst>
        </c:ser>
        <c:ser>
          <c:idx val="5"/>
          <c:order val="5"/>
          <c:tx>
            <c:strRef>
              <c:f>'Charts '!$A$18</c:f>
              <c:strCache>
                <c:ptCount val="1"/>
                <c:pt idx="0">
                  <c:v>Beech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'!$B$18:$L$18</c:f>
              <c:numCache>
                <c:formatCode>General</c:formatCode>
                <c:ptCount val="11"/>
                <c:pt idx="0">
                  <c:v>6</c:v>
                </c:pt>
                <c:pt idx="1">
                  <c:v>8.26</c:v>
                </c:pt>
                <c:pt idx="2">
                  <c:v>18.260000000000002</c:v>
                </c:pt>
                <c:pt idx="3">
                  <c:v>3.88</c:v>
                </c:pt>
                <c:pt idx="4">
                  <c:v>26.38</c:v>
                </c:pt>
                <c:pt idx="5">
                  <c:v>39.6</c:v>
                </c:pt>
                <c:pt idx="6" formatCode="0.0">
                  <c:v>9.0636100000000006</c:v>
                </c:pt>
                <c:pt idx="7" formatCode="0.0">
                  <c:v>6.2</c:v>
                </c:pt>
                <c:pt idx="8" formatCode="0.0">
                  <c:v>12.57</c:v>
                </c:pt>
                <c:pt idx="9" formatCode="0.0">
                  <c:v>21.1</c:v>
                </c:pt>
                <c:pt idx="10" formatCode="0.0">
                  <c:v>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CC-4C98-8C10-D6314946A9F3}"/>
            </c:ext>
          </c:extLst>
        </c:ser>
        <c:ser>
          <c:idx val="6"/>
          <c:order val="6"/>
          <c:tx>
            <c:strRef>
              <c:f>'Charts '!$A$19</c:f>
              <c:strCache>
                <c:ptCount val="1"/>
                <c:pt idx="0">
                  <c:v>Sessile Oak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'!$B$19:$L$19</c:f>
              <c:numCache>
                <c:formatCode>General</c:formatCode>
                <c:ptCount val="11"/>
                <c:pt idx="0">
                  <c:v>105.36</c:v>
                </c:pt>
                <c:pt idx="1">
                  <c:v>168.7</c:v>
                </c:pt>
                <c:pt idx="2">
                  <c:v>160.22</c:v>
                </c:pt>
                <c:pt idx="3">
                  <c:v>155.02000000000001</c:v>
                </c:pt>
                <c:pt idx="4">
                  <c:v>124.27</c:v>
                </c:pt>
                <c:pt idx="5">
                  <c:v>116.8</c:v>
                </c:pt>
                <c:pt idx="6" formatCode="0.0">
                  <c:v>49.273400000000002</c:v>
                </c:pt>
                <c:pt idx="7" formatCode="0.0">
                  <c:v>35.1</c:v>
                </c:pt>
                <c:pt idx="8" formatCode="0.0">
                  <c:v>67.599999999999994</c:v>
                </c:pt>
                <c:pt idx="9" formatCode="0.0">
                  <c:v>34.200000000000003</c:v>
                </c:pt>
                <c:pt idx="10" formatCode="0.0">
                  <c:v>57.91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CC-4C98-8C10-D6314946A9F3}"/>
            </c:ext>
          </c:extLst>
        </c:ser>
        <c:ser>
          <c:idx val="7"/>
          <c:order val="7"/>
          <c:tx>
            <c:strRef>
              <c:f>'Charts '!$A$20</c:f>
              <c:strCache>
                <c:ptCount val="1"/>
                <c:pt idx="0">
                  <c:v>Pedunculate Oak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'!$B$20:$L$20</c:f>
              <c:numCache>
                <c:formatCode>General</c:formatCode>
                <c:ptCount val="11"/>
                <c:pt idx="0">
                  <c:v>15.82</c:v>
                </c:pt>
                <c:pt idx="1">
                  <c:v>14.01</c:v>
                </c:pt>
                <c:pt idx="2">
                  <c:v>37.270000000000003</c:v>
                </c:pt>
                <c:pt idx="3">
                  <c:v>20.82</c:v>
                </c:pt>
                <c:pt idx="4">
                  <c:v>27.11</c:v>
                </c:pt>
                <c:pt idx="5">
                  <c:v>28.3</c:v>
                </c:pt>
                <c:pt idx="6" formatCode="0.0">
                  <c:v>16.111519999999999</c:v>
                </c:pt>
                <c:pt idx="7" formatCode="0.0">
                  <c:v>23.2</c:v>
                </c:pt>
                <c:pt idx="8" formatCode="0.0">
                  <c:v>23.1</c:v>
                </c:pt>
                <c:pt idx="9" formatCode="0.0">
                  <c:v>11.1</c:v>
                </c:pt>
                <c:pt idx="10" formatCode="0.0">
                  <c:v>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CC-4C98-8C10-D6314946A9F3}"/>
            </c:ext>
          </c:extLst>
        </c:ser>
        <c:ser>
          <c:idx val="8"/>
          <c:order val="8"/>
          <c:tx>
            <c:strRef>
              <c:f>'Charts '!$A$21</c:f>
              <c:strCache>
                <c:ptCount val="1"/>
                <c:pt idx="0">
                  <c:v>other oak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'!$B$21:$L$21</c:f>
              <c:numCache>
                <c:formatCode>General</c:formatCode>
                <c:ptCount val="11"/>
                <c:pt idx="7" formatCode="0.0">
                  <c:v>4.2</c:v>
                </c:pt>
                <c:pt idx="8" formatCode="0.0">
                  <c:v>20.8</c:v>
                </c:pt>
                <c:pt idx="9" formatCode="0.0">
                  <c:v>26.1</c:v>
                </c:pt>
                <c:pt idx="10" formatCode="0.0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CC-4C98-8C10-D6314946A9F3}"/>
            </c:ext>
          </c:extLst>
        </c:ser>
        <c:ser>
          <c:idx val="9"/>
          <c:order val="9"/>
          <c:tx>
            <c:strRef>
              <c:f>'Charts '!$A$22</c:f>
              <c:strCache>
                <c:ptCount val="1"/>
                <c:pt idx="0">
                  <c:v>Cherry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'!$B$22:$L$22</c:f>
              <c:numCache>
                <c:formatCode>General</c:formatCode>
                <c:ptCount val="11"/>
                <c:pt idx="0">
                  <c:v>2.95</c:v>
                </c:pt>
                <c:pt idx="1">
                  <c:v>9.42</c:v>
                </c:pt>
                <c:pt idx="2">
                  <c:v>16.649999999999999</c:v>
                </c:pt>
                <c:pt idx="3">
                  <c:v>21.5</c:v>
                </c:pt>
                <c:pt idx="4">
                  <c:v>14.45</c:v>
                </c:pt>
                <c:pt idx="5">
                  <c:v>12.1</c:v>
                </c:pt>
                <c:pt idx="6" formatCode="0.0">
                  <c:v>18.058150000000001</c:v>
                </c:pt>
                <c:pt idx="7" formatCode="0.0">
                  <c:v>5.6</c:v>
                </c:pt>
                <c:pt idx="8" formatCode="0.0">
                  <c:v>25.6</c:v>
                </c:pt>
                <c:pt idx="9" formatCode="0.0">
                  <c:v>13.4</c:v>
                </c:pt>
                <c:pt idx="10" formatCode="0.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CC-4C98-8C10-D6314946A9F3}"/>
            </c:ext>
          </c:extLst>
        </c:ser>
        <c:ser>
          <c:idx val="10"/>
          <c:order val="10"/>
          <c:tx>
            <c:strRef>
              <c:f>'Charts '!$A$23</c:f>
              <c:strCache>
                <c:ptCount val="1"/>
                <c:pt idx="0">
                  <c:v>Sweet Chestnut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'!$B$23:$L$23</c:f>
              <c:numCache>
                <c:formatCode>General</c:formatCode>
                <c:ptCount val="11"/>
                <c:pt idx="0">
                  <c:v>0.43</c:v>
                </c:pt>
                <c:pt idx="1">
                  <c:v>2.15</c:v>
                </c:pt>
                <c:pt idx="2">
                  <c:v>12.78</c:v>
                </c:pt>
                <c:pt idx="3">
                  <c:v>3.05</c:v>
                </c:pt>
                <c:pt idx="4">
                  <c:v>0.25</c:v>
                </c:pt>
                <c:pt idx="5">
                  <c:v>9.6999999999999993</c:v>
                </c:pt>
                <c:pt idx="6" formatCode="0.0">
                  <c:v>1.7949600000000001</c:v>
                </c:pt>
                <c:pt idx="7" formatCode="0.0">
                  <c:v>3.9</c:v>
                </c:pt>
                <c:pt idx="8" formatCode="0.0">
                  <c:v>0.13</c:v>
                </c:pt>
                <c:pt idx="9" formatCode="0.0">
                  <c:v>2.1</c:v>
                </c:pt>
                <c:pt idx="10" formatCode="0.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4-4D9B-8749-1A578E242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323416"/>
        <c:axId val="388318168"/>
        <c:axId val="0"/>
      </c:bar3DChart>
      <c:catAx>
        <c:axId val="38832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18168"/>
        <c:crosses val="autoZero"/>
        <c:auto val="1"/>
        <c:lblAlgn val="ctr"/>
        <c:lblOffset val="100"/>
        <c:noMultiLvlLbl val="0"/>
      </c:catAx>
      <c:valAx>
        <c:axId val="38831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2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Broadleaves</a:t>
            </a:r>
            <a:r>
              <a:rPr lang="en-GB" baseline="0"/>
              <a:t> 12/13 to 21/22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15048118985127"/>
          <c:y val="0.13142539270736961"/>
          <c:w val="0.83129396325459315"/>
          <c:h val="0.510472139433509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'Charts '!$A$13</c:f>
              <c:strCache>
                <c:ptCount val="1"/>
                <c:pt idx="0">
                  <c:v>Other Broadleaves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'!$B$13:$L$13</c:f>
              <c:numCache>
                <c:formatCode>General</c:formatCode>
                <c:ptCount val="11"/>
                <c:pt idx="0">
                  <c:v>98.64</c:v>
                </c:pt>
                <c:pt idx="1">
                  <c:v>74.790000000000006</c:v>
                </c:pt>
                <c:pt idx="2">
                  <c:v>89.08</c:v>
                </c:pt>
                <c:pt idx="3">
                  <c:v>61.42</c:v>
                </c:pt>
                <c:pt idx="4">
                  <c:v>59.25</c:v>
                </c:pt>
                <c:pt idx="5">
                  <c:v>48.1</c:v>
                </c:pt>
                <c:pt idx="6" formatCode="0.0">
                  <c:v>58.872309999999999</c:v>
                </c:pt>
                <c:pt idx="7" formatCode="0.0">
                  <c:v>24.1</c:v>
                </c:pt>
                <c:pt idx="8" formatCode="0.0">
                  <c:v>25.1</c:v>
                </c:pt>
                <c:pt idx="9" formatCode="0.0">
                  <c:v>32.799999999999997</c:v>
                </c:pt>
                <c:pt idx="10" formatCode="0.0">
                  <c:v>30.39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F-4231-9984-8FB6DEAFFDF8}"/>
            </c:ext>
          </c:extLst>
        </c:ser>
        <c:ser>
          <c:idx val="1"/>
          <c:order val="1"/>
          <c:tx>
            <c:strRef>
              <c:f>'Charts '!$A$14</c:f>
              <c:strCache>
                <c:ptCount val="1"/>
                <c:pt idx="0">
                  <c:v>Willow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'!$B$14:$L$14</c:f>
              <c:numCache>
                <c:formatCode>General</c:formatCode>
                <c:ptCount val="11"/>
                <c:pt idx="0">
                  <c:v>16.12</c:v>
                </c:pt>
                <c:pt idx="1">
                  <c:v>18.809999999999999</c:v>
                </c:pt>
                <c:pt idx="2">
                  <c:v>13.86</c:v>
                </c:pt>
                <c:pt idx="3">
                  <c:v>16.22</c:v>
                </c:pt>
                <c:pt idx="4">
                  <c:v>8.02</c:v>
                </c:pt>
                <c:pt idx="5">
                  <c:v>9.3000000000000007</c:v>
                </c:pt>
                <c:pt idx="6" formatCode="0.0">
                  <c:v>18.914020000000001</c:v>
                </c:pt>
                <c:pt idx="7" formatCode="0.0">
                  <c:v>5.2</c:v>
                </c:pt>
                <c:pt idx="8" formatCode="0.0">
                  <c:v>5.94</c:v>
                </c:pt>
                <c:pt idx="9" formatCode="0.0">
                  <c:v>0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F-4231-9984-8FB6DEAFFDF8}"/>
            </c:ext>
          </c:extLst>
        </c:ser>
        <c:ser>
          <c:idx val="2"/>
          <c:order val="2"/>
          <c:tx>
            <c:strRef>
              <c:f>'Charts '!$A$15</c:f>
              <c:strCache>
                <c:ptCount val="1"/>
                <c:pt idx="0">
                  <c:v>Alder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'!$B$15:$L$15</c:f>
              <c:numCache>
                <c:formatCode>General</c:formatCode>
                <c:ptCount val="11"/>
                <c:pt idx="0">
                  <c:v>19.54</c:v>
                </c:pt>
                <c:pt idx="1">
                  <c:v>19.97</c:v>
                </c:pt>
                <c:pt idx="2">
                  <c:v>34.4</c:v>
                </c:pt>
                <c:pt idx="3">
                  <c:v>19.079999999999998</c:v>
                </c:pt>
                <c:pt idx="4">
                  <c:v>8.81</c:v>
                </c:pt>
                <c:pt idx="5">
                  <c:v>15</c:v>
                </c:pt>
                <c:pt idx="6" formatCode="0.0">
                  <c:v>10.81338</c:v>
                </c:pt>
                <c:pt idx="7" formatCode="0.0">
                  <c:v>12.73</c:v>
                </c:pt>
                <c:pt idx="8" formatCode="0.0">
                  <c:v>7.1</c:v>
                </c:pt>
                <c:pt idx="9" formatCode="0.0">
                  <c:v>6.6</c:v>
                </c:pt>
                <c:pt idx="10" formatCode="0.0">
                  <c:v>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F-4231-9984-8FB6DEAFFDF8}"/>
            </c:ext>
          </c:extLst>
        </c:ser>
        <c:ser>
          <c:idx val="3"/>
          <c:order val="3"/>
          <c:tx>
            <c:strRef>
              <c:f>'Charts '!$A$16</c:f>
              <c:strCache>
                <c:ptCount val="1"/>
                <c:pt idx="0">
                  <c:v>Birch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'!$B$16:$L$16</c:f>
              <c:numCache>
                <c:formatCode>General</c:formatCode>
                <c:ptCount val="11"/>
                <c:pt idx="0">
                  <c:v>57.69</c:v>
                </c:pt>
                <c:pt idx="1">
                  <c:v>92.63</c:v>
                </c:pt>
                <c:pt idx="2">
                  <c:v>86.92</c:v>
                </c:pt>
                <c:pt idx="3">
                  <c:v>88.34</c:v>
                </c:pt>
                <c:pt idx="4">
                  <c:v>111.68</c:v>
                </c:pt>
                <c:pt idx="5">
                  <c:v>71.7</c:v>
                </c:pt>
                <c:pt idx="6" formatCode="0.0">
                  <c:v>54.261630000000004</c:v>
                </c:pt>
                <c:pt idx="7" formatCode="0.0">
                  <c:v>93.22</c:v>
                </c:pt>
                <c:pt idx="8" formatCode="0.0">
                  <c:v>51.71</c:v>
                </c:pt>
                <c:pt idx="9" formatCode="0.0">
                  <c:v>25.5</c:v>
                </c:pt>
                <c:pt idx="10" formatCode="0.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F-4231-9984-8FB6DEAFFDF8}"/>
            </c:ext>
          </c:extLst>
        </c:ser>
        <c:ser>
          <c:idx val="4"/>
          <c:order val="4"/>
          <c:tx>
            <c:strRef>
              <c:f>'Charts '!$A$17</c:f>
              <c:strCache>
                <c:ptCount val="1"/>
                <c:pt idx="0">
                  <c:v>Sorbus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'!$B$17:$L$17</c:f>
              <c:numCache>
                <c:formatCode>General</c:formatCode>
                <c:ptCount val="11"/>
                <c:pt idx="0">
                  <c:v>35.770000000000003</c:v>
                </c:pt>
                <c:pt idx="1">
                  <c:v>58.74</c:v>
                </c:pt>
                <c:pt idx="2">
                  <c:v>28.46</c:v>
                </c:pt>
                <c:pt idx="3">
                  <c:v>28.74</c:v>
                </c:pt>
                <c:pt idx="4">
                  <c:v>39.64</c:v>
                </c:pt>
                <c:pt idx="5">
                  <c:v>30.4</c:v>
                </c:pt>
                <c:pt idx="6" formatCode="0.0">
                  <c:v>6.8900499999999996</c:v>
                </c:pt>
                <c:pt idx="7" formatCode="0.0">
                  <c:v>20.81</c:v>
                </c:pt>
                <c:pt idx="8" formatCode="0.0">
                  <c:v>39.479999999999997</c:v>
                </c:pt>
                <c:pt idx="9" formatCode="0.0">
                  <c:v>20.3</c:v>
                </c:pt>
                <c:pt idx="10" formatCode="0.0">
                  <c:v>12.36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F-4231-9984-8FB6DEAFFDF8}"/>
            </c:ext>
          </c:extLst>
        </c:ser>
        <c:ser>
          <c:idx val="5"/>
          <c:order val="5"/>
          <c:tx>
            <c:strRef>
              <c:f>'Charts '!$A$18</c:f>
              <c:strCache>
                <c:ptCount val="1"/>
                <c:pt idx="0">
                  <c:v>Beech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'!$B$18:$L$18</c:f>
              <c:numCache>
                <c:formatCode>General</c:formatCode>
                <c:ptCount val="11"/>
                <c:pt idx="0">
                  <c:v>6</c:v>
                </c:pt>
                <c:pt idx="1">
                  <c:v>8.26</c:v>
                </c:pt>
                <c:pt idx="2">
                  <c:v>18.260000000000002</c:v>
                </c:pt>
                <c:pt idx="3">
                  <c:v>3.88</c:v>
                </c:pt>
                <c:pt idx="4">
                  <c:v>26.38</c:v>
                </c:pt>
                <c:pt idx="5">
                  <c:v>39.6</c:v>
                </c:pt>
                <c:pt idx="6" formatCode="0.0">
                  <c:v>9.0636100000000006</c:v>
                </c:pt>
                <c:pt idx="7" formatCode="0.0">
                  <c:v>6.2</c:v>
                </c:pt>
                <c:pt idx="8" formatCode="0.0">
                  <c:v>12.57</c:v>
                </c:pt>
                <c:pt idx="9" formatCode="0.0">
                  <c:v>21.1</c:v>
                </c:pt>
                <c:pt idx="10" formatCode="0.0">
                  <c:v>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8F-4231-9984-8FB6DEAFFDF8}"/>
            </c:ext>
          </c:extLst>
        </c:ser>
        <c:ser>
          <c:idx val="6"/>
          <c:order val="6"/>
          <c:tx>
            <c:strRef>
              <c:f>'Charts '!$A$19</c:f>
              <c:strCache>
                <c:ptCount val="1"/>
                <c:pt idx="0">
                  <c:v>Sessile Oak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'!$B$19:$L$19</c:f>
              <c:numCache>
                <c:formatCode>General</c:formatCode>
                <c:ptCount val="11"/>
                <c:pt idx="0">
                  <c:v>105.36</c:v>
                </c:pt>
                <c:pt idx="1">
                  <c:v>168.7</c:v>
                </c:pt>
                <c:pt idx="2">
                  <c:v>160.22</c:v>
                </c:pt>
                <c:pt idx="3">
                  <c:v>155.02000000000001</c:v>
                </c:pt>
                <c:pt idx="4">
                  <c:v>124.27</c:v>
                </c:pt>
                <c:pt idx="5">
                  <c:v>116.8</c:v>
                </c:pt>
                <c:pt idx="6" formatCode="0.0">
                  <c:v>49.273400000000002</c:v>
                </c:pt>
                <c:pt idx="7" formatCode="0.0">
                  <c:v>35.1</c:v>
                </c:pt>
                <c:pt idx="8" formatCode="0.0">
                  <c:v>67.599999999999994</c:v>
                </c:pt>
                <c:pt idx="9" formatCode="0.0">
                  <c:v>34.200000000000003</c:v>
                </c:pt>
                <c:pt idx="10" formatCode="0.0">
                  <c:v>57.91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8F-4231-9984-8FB6DEAFFDF8}"/>
            </c:ext>
          </c:extLst>
        </c:ser>
        <c:ser>
          <c:idx val="7"/>
          <c:order val="7"/>
          <c:tx>
            <c:strRef>
              <c:f>'Charts '!$A$20</c:f>
              <c:strCache>
                <c:ptCount val="1"/>
                <c:pt idx="0">
                  <c:v>Pedunculate Oak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'!$B$20:$L$20</c:f>
              <c:numCache>
                <c:formatCode>General</c:formatCode>
                <c:ptCount val="11"/>
                <c:pt idx="0">
                  <c:v>15.82</c:v>
                </c:pt>
                <c:pt idx="1">
                  <c:v>14.01</c:v>
                </c:pt>
                <c:pt idx="2">
                  <c:v>37.270000000000003</c:v>
                </c:pt>
                <c:pt idx="3">
                  <c:v>20.82</c:v>
                </c:pt>
                <c:pt idx="4">
                  <c:v>27.11</c:v>
                </c:pt>
                <c:pt idx="5">
                  <c:v>28.3</c:v>
                </c:pt>
                <c:pt idx="6" formatCode="0.0">
                  <c:v>16.111519999999999</c:v>
                </c:pt>
                <c:pt idx="7" formatCode="0.0">
                  <c:v>23.2</c:v>
                </c:pt>
                <c:pt idx="8" formatCode="0.0">
                  <c:v>23.1</c:v>
                </c:pt>
                <c:pt idx="9" formatCode="0.0">
                  <c:v>11.1</c:v>
                </c:pt>
                <c:pt idx="10" formatCode="0.0">
                  <c:v>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8F-4231-9984-8FB6DEAFFDF8}"/>
            </c:ext>
          </c:extLst>
        </c:ser>
        <c:ser>
          <c:idx val="8"/>
          <c:order val="8"/>
          <c:tx>
            <c:strRef>
              <c:f>'Charts '!$A$21</c:f>
              <c:strCache>
                <c:ptCount val="1"/>
                <c:pt idx="0">
                  <c:v>other oak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'!$B$21:$L$21</c:f>
              <c:numCache>
                <c:formatCode>General</c:formatCode>
                <c:ptCount val="11"/>
                <c:pt idx="7" formatCode="0.0">
                  <c:v>4.2</c:v>
                </c:pt>
                <c:pt idx="8" formatCode="0.0">
                  <c:v>20.8</c:v>
                </c:pt>
                <c:pt idx="9" formatCode="0.0">
                  <c:v>26.1</c:v>
                </c:pt>
                <c:pt idx="10" formatCode="0.0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8F-4231-9984-8FB6DEAFFDF8}"/>
            </c:ext>
          </c:extLst>
        </c:ser>
        <c:ser>
          <c:idx val="9"/>
          <c:order val="9"/>
          <c:tx>
            <c:strRef>
              <c:f>'Charts '!$A$22</c:f>
              <c:strCache>
                <c:ptCount val="1"/>
                <c:pt idx="0">
                  <c:v>Cherry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'!$B$22:$L$22</c:f>
              <c:numCache>
                <c:formatCode>General</c:formatCode>
                <c:ptCount val="11"/>
                <c:pt idx="0">
                  <c:v>2.95</c:v>
                </c:pt>
                <c:pt idx="1">
                  <c:v>9.42</c:v>
                </c:pt>
                <c:pt idx="2">
                  <c:v>16.649999999999999</c:v>
                </c:pt>
                <c:pt idx="3">
                  <c:v>21.5</c:v>
                </c:pt>
                <c:pt idx="4">
                  <c:v>14.45</c:v>
                </c:pt>
                <c:pt idx="5">
                  <c:v>12.1</c:v>
                </c:pt>
                <c:pt idx="6" formatCode="0.0">
                  <c:v>18.058150000000001</c:v>
                </c:pt>
                <c:pt idx="7" formatCode="0.0">
                  <c:v>5.6</c:v>
                </c:pt>
                <c:pt idx="8" formatCode="0.0">
                  <c:v>25.6</c:v>
                </c:pt>
                <c:pt idx="9" formatCode="0.0">
                  <c:v>13.4</c:v>
                </c:pt>
                <c:pt idx="10" formatCode="0.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8F-4231-9984-8FB6DEAFFDF8}"/>
            </c:ext>
          </c:extLst>
        </c:ser>
        <c:ser>
          <c:idx val="10"/>
          <c:order val="10"/>
          <c:tx>
            <c:strRef>
              <c:f>'Charts '!$A$23</c:f>
              <c:strCache>
                <c:ptCount val="1"/>
                <c:pt idx="0">
                  <c:v>Sweet Chestnut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'!$B$12:$L$12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2021/22</c:v>
                </c:pt>
              </c:strCache>
            </c:strRef>
          </c:cat>
          <c:val>
            <c:numRef>
              <c:f>'Charts '!$B$23:$L$23</c:f>
              <c:numCache>
                <c:formatCode>General</c:formatCode>
                <c:ptCount val="11"/>
                <c:pt idx="0">
                  <c:v>0.43</c:v>
                </c:pt>
                <c:pt idx="1">
                  <c:v>2.15</c:v>
                </c:pt>
                <c:pt idx="2">
                  <c:v>12.78</c:v>
                </c:pt>
                <c:pt idx="3">
                  <c:v>3.05</c:v>
                </c:pt>
                <c:pt idx="4">
                  <c:v>0.25</c:v>
                </c:pt>
                <c:pt idx="5">
                  <c:v>9.6999999999999993</c:v>
                </c:pt>
                <c:pt idx="6" formatCode="0.0">
                  <c:v>1.7949600000000001</c:v>
                </c:pt>
                <c:pt idx="7" formatCode="0.0">
                  <c:v>3.9</c:v>
                </c:pt>
                <c:pt idx="8" formatCode="0.0">
                  <c:v>0.13</c:v>
                </c:pt>
                <c:pt idx="9" formatCode="0.0">
                  <c:v>2.1</c:v>
                </c:pt>
                <c:pt idx="10" formatCode="0.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5-47E4-8372-6F89A7E9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424632"/>
        <c:axId val="932414792"/>
        <c:axId val="0"/>
      </c:bar3DChart>
      <c:catAx>
        <c:axId val="93242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414792"/>
        <c:crosses val="autoZero"/>
        <c:auto val="1"/>
        <c:lblAlgn val="ctr"/>
        <c:lblOffset val="100"/>
        <c:noMultiLvlLbl val="0"/>
      </c:catAx>
      <c:valAx>
        <c:axId val="93241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42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335516123855767E-2"/>
          <c:y val="0.83676230879943581"/>
          <c:w val="0.95611669053247728"/>
          <c:h val="0.14052654685395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</a:t>
            </a:r>
            <a:r>
              <a:rPr lang="en-GB" baseline="0"/>
              <a:t> v's Broadleaves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02559055118109"/>
          <c:y val="0.17171296296296296"/>
          <c:w val="0.81341885389326329"/>
          <c:h val="0.50020997375328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'Charts '!$A$27</c:f>
              <c:strCache>
                <c:ptCount val="1"/>
                <c:pt idx="0">
                  <c:v>Conifers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'!$B$26:$L$26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'!$B$27:$L$27</c:f>
              <c:numCache>
                <c:formatCode>General</c:formatCode>
                <c:ptCount val="11"/>
                <c:pt idx="0">
                  <c:v>834.81999999999994</c:v>
                </c:pt>
                <c:pt idx="1">
                  <c:v>934.8</c:v>
                </c:pt>
                <c:pt idx="2">
                  <c:v>1008.4000000000001</c:v>
                </c:pt>
                <c:pt idx="3">
                  <c:v>774.49</c:v>
                </c:pt>
                <c:pt idx="4">
                  <c:v>894.41000000000008</c:v>
                </c:pt>
                <c:pt idx="5">
                  <c:v>912.69999999999993</c:v>
                </c:pt>
                <c:pt idx="6">
                  <c:v>551.53157999999996</c:v>
                </c:pt>
                <c:pt idx="7" formatCode="0.0">
                  <c:v>801.55</c:v>
                </c:pt>
                <c:pt idx="8">
                  <c:v>557.07000000000005</c:v>
                </c:pt>
                <c:pt idx="9">
                  <c:v>690.25000000000011</c:v>
                </c:pt>
                <c:pt idx="10" formatCode="0.0">
                  <c:v>701.43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5-436E-BE7A-2CCAB94D39D4}"/>
            </c:ext>
          </c:extLst>
        </c:ser>
        <c:ser>
          <c:idx val="1"/>
          <c:order val="1"/>
          <c:tx>
            <c:strRef>
              <c:f>'Charts '!$A$28</c:f>
              <c:strCache>
                <c:ptCount val="1"/>
                <c:pt idx="0">
                  <c:v>Broadleaves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'!$B$26:$L$26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'!$B$28:$L$28</c:f>
              <c:numCache>
                <c:formatCode>General</c:formatCode>
                <c:ptCount val="11"/>
                <c:pt idx="0">
                  <c:v>358.32</c:v>
                </c:pt>
                <c:pt idx="1">
                  <c:v>467.47999999999996</c:v>
                </c:pt>
                <c:pt idx="2">
                  <c:v>497.9</c:v>
                </c:pt>
                <c:pt idx="3">
                  <c:v>418.07000000000005</c:v>
                </c:pt>
                <c:pt idx="4">
                  <c:v>419.85999999999996</c:v>
                </c:pt>
                <c:pt idx="5">
                  <c:v>381.00000000000006</c:v>
                </c:pt>
                <c:pt idx="6">
                  <c:v>244.05303000000004</c:v>
                </c:pt>
                <c:pt idx="7" formatCode="0.0">
                  <c:v>234.25999999999996</c:v>
                </c:pt>
                <c:pt idx="8">
                  <c:v>279.13</c:v>
                </c:pt>
                <c:pt idx="9">
                  <c:v>193.2</c:v>
                </c:pt>
                <c:pt idx="10">
                  <c:v>148.35999999999999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5-436E-BE7A-2CCAB94D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994872"/>
        <c:axId val="952996512"/>
        <c:axId val="0"/>
      </c:bar3DChart>
      <c:catAx>
        <c:axId val="95299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96512"/>
        <c:crosses val="autoZero"/>
        <c:auto val="1"/>
        <c:lblAlgn val="ctr"/>
        <c:lblOffset val="100"/>
        <c:noMultiLvlLbl val="0"/>
      </c:catAx>
      <c:valAx>
        <c:axId val="95299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9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Conifer</a:t>
            </a:r>
            <a:r>
              <a:rPr lang="en-GB" baseline="0"/>
              <a:t> v's Broadleaves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081714785651792"/>
          <c:y val="0.13930555555555557"/>
          <c:w val="0.81862729658792655"/>
          <c:h val="0.5233581219014289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'Charts '!$A$27</c:f>
              <c:strCache>
                <c:ptCount val="1"/>
                <c:pt idx="0">
                  <c:v>Conifers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'!$B$26:$L$26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'!$B$27:$L$27</c:f>
              <c:numCache>
                <c:formatCode>General</c:formatCode>
                <c:ptCount val="11"/>
                <c:pt idx="0">
                  <c:v>834.81999999999994</c:v>
                </c:pt>
                <c:pt idx="1">
                  <c:v>934.8</c:v>
                </c:pt>
                <c:pt idx="2">
                  <c:v>1008.4000000000001</c:v>
                </c:pt>
                <c:pt idx="3">
                  <c:v>774.49</c:v>
                </c:pt>
                <c:pt idx="4">
                  <c:v>894.41000000000008</c:v>
                </c:pt>
                <c:pt idx="5">
                  <c:v>912.69999999999993</c:v>
                </c:pt>
                <c:pt idx="6">
                  <c:v>551.53157999999996</c:v>
                </c:pt>
                <c:pt idx="7" formatCode="0.0">
                  <c:v>801.55</c:v>
                </c:pt>
                <c:pt idx="8">
                  <c:v>557.07000000000005</c:v>
                </c:pt>
                <c:pt idx="9">
                  <c:v>690.25000000000011</c:v>
                </c:pt>
                <c:pt idx="10" formatCode="0.0">
                  <c:v>701.43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2-48F9-9F3A-EA6AADF2F897}"/>
            </c:ext>
          </c:extLst>
        </c:ser>
        <c:ser>
          <c:idx val="1"/>
          <c:order val="1"/>
          <c:tx>
            <c:strRef>
              <c:f>'Charts '!$A$28</c:f>
              <c:strCache>
                <c:ptCount val="1"/>
                <c:pt idx="0">
                  <c:v>Broadleaves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'Charts '!$B$26:$L$26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'Charts '!$B$28:$L$28</c:f>
              <c:numCache>
                <c:formatCode>General</c:formatCode>
                <c:ptCount val="11"/>
                <c:pt idx="0">
                  <c:v>358.32</c:v>
                </c:pt>
                <c:pt idx="1">
                  <c:v>467.47999999999996</c:v>
                </c:pt>
                <c:pt idx="2">
                  <c:v>497.9</c:v>
                </c:pt>
                <c:pt idx="3">
                  <c:v>418.07000000000005</c:v>
                </c:pt>
                <c:pt idx="4">
                  <c:v>419.85999999999996</c:v>
                </c:pt>
                <c:pt idx="5">
                  <c:v>381.00000000000006</c:v>
                </c:pt>
                <c:pt idx="6">
                  <c:v>244.05303000000004</c:v>
                </c:pt>
                <c:pt idx="7" formatCode="0.0">
                  <c:v>234.25999999999996</c:v>
                </c:pt>
                <c:pt idx="8">
                  <c:v>279.13</c:v>
                </c:pt>
                <c:pt idx="9">
                  <c:v>193.2</c:v>
                </c:pt>
                <c:pt idx="10">
                  <c:v>148.35999999999999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2-48F9-9F3A-EA6AADF2F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8089792"/>
        <c:axId val="598090120"/>
        <c:axId val="0"/>
      </c:bar3DChart>
      <c:catAx>
        <c:axId val="5980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Plant</a:t>
                </a:r>
                <a:r>
                  <a:rPr lang="en-GB" baseline="0"/>
                  <a:t> 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090120"/>
        <c:crosses val="autoZero"/>
        <c:auto val="1"/>
        <c:lblAlgn val="ctr"/>
        <c:lblOffset val="100"/>
        <c:noMultiLvlLbl val="0"/>
      </c:catAx>
      <c:valAx>
        <c:axId val="59809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0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2</xdr:row>
      <xdr:rowOff>0</xdr:rowOff>
    </xdr:from>
    <xdr:to>
      <xdr:col>19</xdr:col>
      <xdr:colOff>552450</xdr:colOff>
      <xdr:row>18</xdr:row>
      <xdr:rowOff>171449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34A33D-F559-4888-B84A-7B558BA21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19</xdr:row>
      <xdr:rowOff>28575</xdr:rowOff>
    </xdr:from>
    <xdr:to>
      <xdr:col>19</xdr:col>
      <xdr:colOff>561975</xdr:colOff>
      <xdr:row>36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0C1A3C2-FCFE-4F00-A767-53AB253C4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</xdr:row>
      <xdr:rowOff>9525</xdr:rowOff>
    </xdr:from>
    <xdr:to>
      <xdr:col>27</xdr:col>
      <xdr:colOff>304800</xdr:colOff>
      <xdr:row>19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9519D45-75CD-4603-BA9B-651C47A47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9525</xdr:colOff>
      <xdr:row>19</xdr:row>
      <xdr:rowOff>42862</xdr:rowOff>
    </xdr:from>
    <xdr:to>
      <xdr:col>27</xdr:col>
      <xdr:colOff>314325</xdr:colOff>
      <xdr:row>36</xdr:row>
      <xdr:rowOff>28575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70B6950-169E-4A1D-B8A3-ED77BA87F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247650</xdr:colOff>
      <xdr:row>36</xdr:row>
      <xdr:rowOff>119063</xdr:rowOff>
    </xdr:from>
    <xdr:to>
      <xdr:col>19</xdr:col>
      <xdr:colOff>552450</xdr:colOff>
      <xdr:row>51</xdr:row>
      <xdr:rowOff>128588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AAE756B-28E0-4C90-9E85-FCAB3B472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9525</xdr:colOff>
      <xdr:row>36</xdr:row>
      <xdr:rowOff>128588</xdr:rowOff>
    </xdr:from>
    <xdr:to>
      <xdr:col>27</xdr:col>
      <xdr:colOff>314325</xdr:colOff>
      <xdr:row>51</xdr:row>
      <xdr:rowOff>138113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EEF1407-A360-4D2E-B801-57522476A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abSelected="1" topLeftCell="F1" zoomScale="80" zoomScaleNormal="80" workbookViewId="0">
      <selection activeCell="J19" sqref="J19"/>
    </sheetView>
  </sheetViews>
  <sheetFormatPr defaultRowHeight="15" x14ac:dyDescent="0.25"/>
  <cols>
    <col min="1" max="1" width="19.42578125" customWidth="1"/>
    <col min="10" max="11" width="9.140625" style="18"/>
  </cols>
  <sheetData>
    <row r="1" spans="1:12" s="18" customFormat="1" x14ac:dyDescent="0.25">
      <c r="A1" s="20" t="s">
        <v>138</v>
      </c>
    </row>
    <row r="2" spans="1:12" s="18" customFormat="1" ht="15.75" thickBot="1" x14ac:dyDescent="0.3"/>
    <row r="3" spans="1:12" x14ac:dyDescent="0.25">
      <c r="B3" s="30" t="s">
        <v>2</v>
      </c>
      <c r="C3" s="31" t="s">
        <v>3</v>
      </c>
      <c r="D3" s="32" t="s">
        <v>4</v>
      </c>
      <c r="E3" s="32" t="s">
        <v>5</v>
      </c>
      <c r="F3" s="32" t="s">
        <v>6</v>
      </c>
      <c r="G3" s="33" t="s">
        <v>7</v>
      </c>
      <c r="H3" s="30" t="s">
        <v>8</v>
      </c>
      <c r="I3" s="30" t="s">
        <v>125</v>
      </c>
      <c r="J3" s="30" t="s">
        <v>128</v>
      </c>
      <c r="K3" s="30" t="s">
        <v>135</v>
      </c>
      <c r="L3" s="30" t="s">
        <v>139</v>
      </c>
    </row>
    <row r="4" spans="1:12" s="16" customFormat="1" x14ac:dyDescent="0.25">
      <c r="B4" s="34" t="s">
        <v>9</v>
      </c>
      <c r="C4" s="35" t="s">
        <v>9</v>
      </c>
      <c r="D4" s="36" t="s">
        <v>9</v>
      </c>
      <c r="E4" s="37" t="s">
        <v>9</v>
      </c>
      <c r="F4" s="36" t="s">
        <v>9</v>
      </c>
      <c r="G4" s="36" t="s">
        <v>9</v>
      </c>
      <c r="H4" s="36" t="s">
        <v>9</v>
      </c>
      <c r="I4" s="38" t="s">
        <v>9</v>
      </c>
      <c r="J4" s="38" t="s">
        <v>9</v>
      </c>
      <c r="K4" s="38" t="s">
        <v>9</v>
      </c>
      <c r="L4" s="38" t="s">
        <v>9</v>
      </c>
    </row>
    <row r="5" spans="1:12" x14ac:dyDescent="0.25">
      <c r="A5" s="6" t="s">
        <v>14</v>
      </c>
      <c r="B5" s="17">
        <v>178.16</v>
      </c>
      <c r="C5" s="8">
        <v>149.58000000000001</v>
      </c>
      <c r="D5" s="19">
        <v>216.77</v>
      </c>
      <c r="E5" s="7">
        <v>163.75</v>
      </c>
      <c r="F5" s="21">
        <v>184.12</v>
      </c>
      <c r="G5" s="10">
        <v>172.2</v>
      </c>
      <c r="H5" s="26">
        <v>127.37324</v>
      </c>
      <c r="I5" s="28">
        <v>174.17</v>
      </c>
      <c r="J5" s="28">
        <v>98.09</v>
      </c>
      <c r="K5" s="28">
        <f>Restocking_by_Species!M18</f>
        <v>25.65</v>
      </c>
      <c r="L5" s="28">
        <f>Restocking_by_Species!N18</f>
        <v>82.15</v>
      </c>
    </row>
    <row r="6" spans="1:12" x14ac:dyDescent="0.25">
      <c r="A6" s="6" t="s">
        <v>15</v>
      </c>
      <c r="B6" s="17">
        <v>16.309999999999999</v>
      </c>
      <c r="C6" s="8">
        <v>34.72</v>
      </c>
      <c r="D6" s="19">
        <v>22.87</v>
      </c>
      <c r="E6" s="19">
        <v>43.16</v>
      </c>
      <c r="F6" s="19">
        <v>8.65</v>
      </c>
      <c r="G6" s="6">
        <v>39.6</v>
      </c>
      <c r="H6" s="26">
        <v>22.09496</v>
      </c>
      <c r="I6" s="28">
        <v>12.69</v>
      </c>
      <c r="J6" s="28">
        <v>16.940000000000001</v>
      </c>
      <c r="K6" s="28">
        <v>2.4</v>
      </c>
      <c r="L6" s="28">
        <f>SUM(Restocking_by_Species!N2,Restocking_by_Species!N3,Restocking_by_Species!N4)</f>
        <v>0</v>
      </c>
    </row>
    <row r="7" spans="1:12" x14ac:dyDescent="0.25">
      <c r="A7" s="6" t="s">
        <v>16</v>
      </c>
      <c r="B7" s="17">
        <v>126.24</v>
      </c>
      <c r="C7" s="8">
        <v>111.72</v>
      </c>
      <c r="D7" s="19">
        <v>118.93</v>
      </c>
      <c r="E7" s="7">
        <v>81.97</v>
      </c>
      <c r="F7" s="21">
        <v>94.6</v>
      </c>
      <c r="G7" s="10">
        <v>58.6</v>
      </c>
      <c r="H7" s="26">
        <v>75.335610000000003</v>
      </c>
      <c r="I7" s="28">
        <v>113.03</v>
      </c>
      <c r="J7" s="28">
        <v>110.52</v>
      </c>
      <c r="K7" s="28">
        <f>Restocking_by_Species!M8</f>
        <v>150.5</v>
      </c>
      <c r="L7" s="28">
        <f>Restocking_by_Species!N8</f>
        <v>108.2</v>
      </c>
    </row>
    <row r="8" spans="1:12" x14ac:dyDescent="0.25">
      <c r="A8" s="6" t="s">
        <v>19</v>
      </c>
      <c r="B8" s="17">
        <v>425.93</v>
      </c>
      <c r="C8" s="8">
        <v>482.86</v>
      </c>
      <c r="D8" s="19">
        <v>502.17</v>
      </c>
      <c r="E8" s="19">
        <v>300.47000000000003</v>
      </c>
      <c r="F8" s="19">
        <v>446.32</v>
      </c>
      <c r="G8" s="6">
        <v>507.3</v>
      </c>
      <c r="H8" s="26">
        <v>254.81838999999999</v>
      </c>
      <c r="I8" s="28">
        <v>438.56</v>
      </c>
      <c r="J8" s="28">
        <v>269.11</v>
      </c>
      <c r="K8" s="28">
        <v>451.7</v>
      </c>
      <c r="L8" s="28">
        <f>SUM(Restocking_by_Species!N10,Restocking_by_Species!N11,Restocking_by_Species!N12)</f>
        <v>404.59</v>
      </c>
    </row>
    <row r="9" spans="1:12" x14ac:dyDescent="0.25">
      <c r="A9" s="6" t="s">
        <v>20</v>
      </c>
      <c r="B9" s="17">
        <v>16.7</v>
      </c>
      <c r="C9" s="8">
        <v>39.36</v>
      </c>
      <c r="D9" s="19">
        <v>49.11</v>
      </c>
      <c r="E9" s="19">
        <v>66.930000000000007</v>
      </c>
      <c r="F9" s="19">
        <v>34.46</v>
      </c>
      <c r="G9" s="6">
        <v>1.3</v>
      </c>
      <c r="H9" s="26">
        <v>11.44867</v>
      </c>
      <c r="I9" s="28">
        <v>6.8</v>
      </c>
      <c r="J9" s="28">
        <v>4.3</v>
      </c>
      <c r="K9" s="28">
        <v>15.2</v>
      </c>
      <c r="L9" s="28">
        <f>Restocking_by_Species!N9</f>
        <v>0</v>
      </c>
    </row>
    <row r="10" spans="1:12" x14ac:dyDescent="0.25">
      <c r="A10" s="6" t="s">
        <v>23</v>
      </c>
      <c r="B10" s="17">
        <v>46.18</v>
      </c>
      <c r="C10" s="8">
        <v>68.55</v>
      </c>
      <c r="D10" s="19">
        <v>60.97</v>
      </c>
      <c r="E10" s="19">
        <v>82.15</v>
      </c>
      <c r="F10" s="19">
        <v>99.25</v>
      </c>
      <c r="G10" s="6">
        <v>99.9</v>
      </c>
      <c r="H10" s="26">
        <v>57.916269999999997</v>
      </c>
      <c r="I10" s="28">
        <v>47.9</v>
      </c>
      <c r="J10" s="28">
        <v>45.9</v>
      </c>
      <c r="K10" s="28">
        <v>35.1</v>
      </c>
      <c r="L10" s="28">
        <f>SUM(Restocking_by_Species!N13,Restocking_by_Species!N14,Restocking_by_Species!N15,Restocking_by_Species!N16,Restocking_by_Species!N17)</f>
        <v>100.32</v>
      </c>
    </row>
    <row r="11" spans="1:12" ht="15.75" thickBot="1" x14ac:dyDescent="0.3">
      <c r="A11" s="52" t="s">
        <v>26</v>
      </c>
      <c r="B11" s="17">
        <v>25.3</v>
      </c>
      <c r="C11" s="8">
        <v>48.01</v>
      </c>
      <c r="D11" s="19">
        <v>37.58</v>
      </c>
      <c r="E11" s="19">
        <v>36.06</v>
      </c>
      <c r="F11" s="19">
        <v>27.01</v>
      </c>
      <c r="G11" s="6">
        <v>33.799999999999997</v>
      </c>
      <c r="H11" s="26">
        <v>2.5444399999999998</v>
      </c>
      <c r="I11" s="28">
        <v>8.4</v>
      </c>
      <c r="J11" s="28">
        <v>12.21</v>
      </c>
      <c r="K11" s="28">
        <v>9.6999999999999993</v>
      </c>
      <c r="L11" s="28">
        <f>SUM(Restocking_by_Species!N19,Restocking_by_Species!N20,Restocking_by_Species!N21,Restocking_by_Species!N22,Restocking_by_Species!N23,Restocking_by_Species!N24)</f>
        <v>6.17</v>
      </c>
    </row>
    <row r="12" spans="1:12" x14ac:dyDescent="0.25">
      <c r="A12" s="15"/>
      <c r="B12" s="30" t="s">
        <v>2</v>
      </c>
      <c r="C12" s="39" t="s">
        <v>3</v>
      </c>
      <c r="D12" s="40" t="s">
        <v>4</v>
      </c>
      <c r="E12" s="40" t="s">
        <v>5</v>
      </c>
      <c r="F12" s="40" t="s">
        <v>6</v>
      </c>
      <c r="G12" s="41" t="s">
        <v>7</v>
      </c>
      <c r="H12" s="42" t="s">
        <v>8</v>
      </c>
      <c r="I12" s="43" t="s">
        <v>125</v>
      </c>
      <c r="J12" s="53" t="s">
        <v>128</v>
      </c>
      <c r="K12" s="53" t="s">
        <v>135</v>
      </c>
      <c r="L12" s="53" t="s">
        <v>135</v>
      </c>
    </row>
    <row r="13" spans="1:12" x14ac:dyDescent="0.25">
      <c r="A13" s="6" t="s">
        <v>29</v>
      </c>
      <c r="B13" s="22">
        <v>98.64</v>
      </c>
      <c r="C13" s="19">
        <v>74.790000000000006</v>
      </c>
      <c r="D13" s="19">
        <v>89.08</v>
      </c>
      <c r="E13" s="19">
        <v>61.42</v>
      </c>
      <c r="F13" s="19">
        <v>59.25</v>
      </c>
      <c r="G13" s="6">
        <v>48.1</v>
      </c>
      <c r="H13" s="26">
        <v>58.872309999999999</v>
      </c>
      <c r="I13" s="28">
        <v>24.1</v>
      </c>
      <c r="J13" s="28">
        <v>25.1</v>
      </c>
      <c r="K13" s="28">
        <v>32.799999999999997</v>
      </c>
      <c r="L13" s="28">
        <f>Restocking_by_Species!N57-SUM(L14:L23)</f>
        <v>30.39</v>
      </c>
    </row>
    <row r="14" spans="1:12" x14ac:dyDescent="0.25">
      <c r="A14" s="6" t="s">
        <v>32</v>
      </c>
      <c r="B14" s="22">
        <v>16.12</v>
      </c>
      <c r="C14" s="19">
        <v>18.809999999999999</v>
      </c>
      <c r="D14" s="19">
        <v>13.86</v>
      </c>
      <c r="E14" s="19">
        <v>16.22</v>
      </c>
      <c r="F14" s="19">
        <v>8.02</v>
      </c>
      <c r="G14" s="6">
        <v>9.3000000000000007</v>
      </c>
      <c r="H14" s="26">
        <v>18.914020000000001</v>
      </c>
      <c r="I14" s="28">
        <v>5.2</v>
      </c>
      <c r="J14" s="28">
        <v>5.94</v>
      </c>
      <c r="K14" s="28">
        <v>0</v>
      </c>
      <c r="L14" s="28">
        <f>SUM(Restocking_by_Species!N50,Restocking_by_Species!N51)</f>
        <v>0</v>
      </c>
    </row>
    <row r="15" spans="1:12" x14ac:dyDescent="0.25">
      <c r="A15" s="6" t="s">
        <v>35</v>
      </c>
      <c r="B15" s="22">
        <v>19.54</v>
      </c>
      <c r="C15" s="19">
        <v>19.97</v>
      </c>
      <c r="D15" s="19">
        <v>34.4</v>
      </c>
      <c r="E15" s="19">
        <v>19.079999999999998</v>
      </c>
      <c r="F15" s="19">
        <v>8.81</v>
      </c>
      <c r="G15" s="6">
        <v>15</v>
      </c>
      <c r="H15" s="26">
        <v>10.81338</v>
      </c>
      <c r="I15" s="28">
        <v>12.73</v>
      </c>
      <c r="J15" s="28">
        <v>7.1</v>
      </c>
      <c r="K15" s="28">
        <v>6.6</v>
      </c>
      <c r="L15" s="28">
        <f>SUM(Restocking_by_Species!N28,Restocking_by_Species!N29,Restocking_by_Species!N30)</f>
        <v>7.21</v>
      </c>
    </row>
    <row r="16" spans="1:12" x14ac:dyDescent="0.25">
      <c r="A16" s="6" t="s">
        <v>36</v>
      </c>
      <c r="B16" s="22">
        <v>57.69</v>
      </c>
      <c r="C16" s="19">
        <v>92.63</v>
      </c>
      <c r="D16" s="19">
        <v>86.92</v>
      </c>
      <c r="E16" s="19">
        <v>88.34</v>
      </c>
      <c r="F16" s="19">
        <v>111.68</v>
      </c>
      <c r="G16" s="6">
        <v>71.7</v>
      </c>
      <c r="H16" s="26">
        <v>54.261630000000004</v>
      </c>
      <c r="I16" s="28">
        <v>93.22</v>
      </c>
      <c r="J16" s="28">
        <v>51.71</v>
      </c>
      <c r="K16" s="28">
        <v>25.5</v>
      </c>
      <c r="L16" s="28">
        <f>SUM(Restocking_by_Species!N31,Restocking_by_Species!N32,Restocking_by_Species!N33)</f>
        <v>24</v>
      </c>
    </row>
    <row r="17" spans="1:12" x14ac:dyDescent="0.25">
      <c r="A17" s="6" t="s">
        <v>130</v>
      </c>
      <c r="B17" s="22">
        <v>35.770000000000003</v>
      </c>
      <c r="C17" s="19">
        <v>58.74</v>
      </c>
      <c r="D17" s="19">
        <v>28.46</v>
      </c>
      <c r="E17" s="19">
        <v>28.74</v>
      </c>
      <c r="F17" s="19">
        <v>39.64</v>
      </c>
      <c r="G17" s="6">
        <v>30.4</v>
      </c>
      <c r="H17" s="26">
        <v>6.8900499999999996</v>
      </c>
      <c r="I17" s="28">
        <v>20.81</v>
      </c>
      <c r="J17" s="28">
        <v>39.479999999999997</v>
      </c>
      <c r="K17" s="28">
        <v>20.3</v>
      </c>
      <c r="L17" s="28">
        <f>SUM(Restocking_by_Species!N52)</f>
        <v>12.36</v>
      </c>
    </row>
    <row r="18" spans="1:12" x14ac:dyDescent="0.25">
      <c r="A18" s="6" t="s">
        <v>42</v>
      </c>
      <c r="B18" s="22">
        <v>6</v>
      </c>
      <c r="C18" s="19">
        <v>8.26</v>
      </c>
      <c r="D18" s="19">
        <v>18.260000000000002</v>
      </c>
      <c r="E18" s="19">
        <v>3.88</v>
      </c>
      <c r="F18" s="19">
        <v>26.38</v>
      </c>
      <c r="G18" s="6">
        <v>39.6</v>
      </c>
      <c r="H18" s="26">
        <v>9.0636100000000006</v>
      </c>
      <c r="I18" s="28">
        <v>6.2</v>
      </c>
      <c r="J18" s="28">
        <v>12.57</v>
      </c>
      <c r="K18" s="28">
        <v>21.1</v>
      </c>
      <c r="L18" s="28">
        <f>SUM(Restocking_by_Species!N38)</f>
        <v>6.06</v>
      </c>
    </row>
    <row r="19" spans="1:12" x14ac:dyDescent="0.25">
      <c r="A19" s="6" t="s">
        <v>45</v>
      </c>
      <c r="B19" s="22">
        <v>105.36</v>
      </c>
      <c r="C19" s="19">
        <v>168.7</v>
      </c>
      <c r="D19" s="19">
        <v>160.22</v>
      </c>
      <c r="E19" s="19">
        <v>155.02000000000001</v>
      </c>
      <c r="F19" s="19">
        <v>124.27</v>
      </c>
      <c r="G19" s="6">
        <v>116.8</v>
      </c>
      <c r="H19" s="26">
        <v>49.273400000000002</v>
      </c>
      <c r="I19" s="28">
        <v>35.1</v>
      </c>
      <c r="J19" s="28">
        <v>67.599999999999994</v>
      </c>
      <c r="K19" s="28">
        <v>34.200000000000003</v>
      </c>
      <c r="L19" s="28">
        <f>SUM(Restocking_by_Species!N46)</f>
        <v>57.91</v>
      </c>
    </row>
    <row r="20" spans="1:12" x14ac:dyDescent="0.25">
      <c r="A20" s="6" t="s">
        <v>48</v>
      </c>
      <c r="B20" s="22">
        <v>15.82</v>
      </c>
      <c r="C20" s="19">
        <v>14.01</v>
      </c>
      <c r="D20" s="19">
        <v>37.270000000000003</v>
      </c>
      <c r="E20" s="19">
        <v>20.82</v>
      </c>
      <c r="F20" s="19">
        <v>27.11</v>
      </c>
      <c r="G20" s="6">
        <v>28.3</v>
      </c>
      <c r="H20" s="26">
        <v>16.111519999999999</v>
      </c>
      <c r="I20" s="28">
        <v>23.2</v>
      </c>
      <c r="J20" s="28">
        <v>23.1</v>
      </c>
      <c r="K20" s="28">
        <v>11.1</v>
      </c>
      <c r="L20" s="28">
        <f>SUM(Restocking_by_Species!N47)</f>
        <v>5.97</v>
      </c>
    </row>
    <row r="21" spans="1:12" s="18" customFormat="1" x14ac:dyDescent="0.25">
      <c r="A21" s="6" t="s">
        <v>132</v>
      </c>
      <c r="B21" s="22"/>
      <c r="C21" s="19"/>
      <c r="D21" s="19"/>
      <c r="E21" s="19"/>
      <c r="F21" s="19"/>
      <c r="G21" s="6"/>
      <c r="H21" s="26"/>
      <c r="I21" s="28">
        <v>4.2</v>
      </c>
      <c r="J21" s="28">
        <v>20.8</v>
      </c>
      <c r="K21" s="28">
        <v>26.1</v>
      </c>
      <c r="L21" s="28">
        <f>SUM(Restocking_by_Species!N48,Restocking_by_Species!N49)</f>
        <v>2.0099999999999998</v>
      </c>
    </row>
    <row r="22" spans="1:12" x14ac:dyDescent="0.25">
      <c r="A22" s="6" t="s">
        <v>49</v>
      </c>
      <c r="B22" s="22">
        <v>2.95</v>
      </c>
      <c r="C22" s="19">
        <v>9.42</v>
      </c>
      <c r="D22" s="19">
        <v>16.649999999999999</v>
      </c>
      <c r="E22" s="19">
        <v>21.5</v>
      </c>
      <c r="F22" s="19">
        <v>14.45</v>
      </c>
      <c r="G22" s="6">
        <v>12.1</v>
      </c>
      <c r="H22" s="26">
        <v>18.058150000000001</v>
      </c>
      <c r="I22" s="28">
        <v>5.6</v>
      </c>
      <c r="J22" s="28">
        <v>25.6</v>
      </c>
      <c r="K22" s="28">
        <v>13.4</v>
      </c>
      <c r="L22" s="28">
        <f>SUM(Restocking_by_Species!N44)</f>
        <v>0.35</v>
      </c>
    </row>
    <row r="23" spans="1:12" ht="15.75" thickBot="1" x14ac:dyDescent="0.3">
      <c r="A23" s="52" t="s">
        <v>52</v>
      </c>
      <c r="B23" s="23">
        <v>0.43</v>
      </c>
      <c r="C23" s="24">
        <v>2.15</v>
      </c>
      <c r="D23" s="24">
        <v>12.78</v>
      </c>
      <c r="E23" s="24">
        <v>3.05</v>
      </c>
      <c r="F23" s="24">
        <v>0.25</v>
      </c>
      <c r="G23" s="25">
        <v>9.6999999999999993</v>
      </c>
      <c r="H23" s="27">
        <v>1.7949600000000001</v>
      </c>
      <c r="I23" s="29">
        <v>3.9</v>
      </c>
      <c r="J23" s="29">
        <v>0.13</v>
      </c>
      <c r="K23" s="29">
        <v>2.1</v>
      </c>
      <c r="L23" s="29">
        <v>2.1</v>
      </c>
    </row>
    <row r="25" spans="1:12" ht="15.75" thickBot="1" x14ac:dyDescent="0.3"/>
    <row r="26" spans="1:12" x14ac:dyDescent="0.25">
      <c r="A26" s="4" t="s">
        <v>136</v>
      </c>
      <c r="B26" s="40" t="s">
        <v>2</v>
      </c>
      <c r="C26" s="40" t="s">
        <v>3</v>
      </c>
      <c r="D26" s="40" t="s">
        <v>4</v>
      </c>
      <c r="E26" s="40" t="s">
        <v>5</v>
      </c>
      <c r="F26" s="40" t="s">
        <v>6</v>
      </c>
      <c r="G26" s="41" t="s">
        <v>7</v>
      </c>
      <c r="H26" s="30" t="s">
        <v>8</v>
      </c>
      <c r="I26" s="30" t="s">
        <v>125</v>
      </c>
      <c r="J26" s="53" t="s">
        <v>128</v>
      </c>
      <c r="K26" s="53" t="s">
        <v>135</v>
      </c>
      <c r="L26" s="53" t="s">
        <v>139</v>
      </c>
    </row>
    <row r="27" spans="1:12" x14ac:dyDescent="0.25">
      <c r="A27" s="5" t="s">
        <v>61</v>
      </c>
      <c r="B27" s="5">
        <f t="shared" ref="B27:H27" si="0">SUM(B5:B11)</f>
        <v>834.81999999999994</v>
      </c>
      <c r="C27" s="5">
        <f t="shared" si="0"/>
        <v>934.8</v>
      </c>
      <c r="D27" s="5">
        <f t="shared" si="0"/>
        <v>1008.4000000000001</v>
      </c>
      <c r="E27" s="5">
        <f t="shared" si="0"/>
        <v>774.49</v>
      </c>
      <c r="F27" s="5">
        <f t="shared" si="0"/>
        <v>894.41000000000008</v>
      </c>
      <c r="G27" s="6">
        <f t="shared" si="0"/>
        <v>912.69999999999993</v>
      </c>
      <c r="H27" s="13">
        <f t="shared" si="0"/>
        <v>551.53157999999996</v>
      </c>
      <c r="I27" s="28">
        <f>SUM(I5:I11)</f>
        <v>801.55</v>
      </c>
      <c r="J27" s="17">
        <f>SUM(J5:J11)</f>
        <v>557.07000000000005</v>
      </c>
      <c r="K27" s="17">
        <f>SUM(K5:K11)</f>
        <v>690.25000000000011</v>
      </c>
      <c r="L27" s="28">
        <f>SUM(L5:L11)</f>
        <v>701.43</v>
      </c>
    </row>
    <row r="28" spans="1:12" ht="15.75" thickBot="1" x14ac:dyDescent="0.3">
      <c r="A28" s="9" t="s">
        <v>64</v>
      </c>
      <c r="B28" s="9">
        <f t="shared" ref="B28:H28" si="1">SUM(B13:B23)</f>
        <v>358.32</v>
      </c>
      <c r="C28" s="9">
        <f t="shared" si="1"/>
        <v>467.47999999999996</v>
      </c>
      <c r="D28" s="9">
        <f t="shared" si="1"/>
        <v>497.9</v>
      </c>
      <c r="E28" s="9">
        <f t="shared" si="1"/>
        <v>418.07000000000005</v>
      </c>
      <c r="F28" s="9">
        <f t="shared" si="1"/>
        <v>419.85999999999996</v>
      </c>
      <c r="G28" s="11">
        <f t="shared" si="1"/>
        <v>381.00000000000006</v>
      </c>
      <c r="H28" s="14">
        <f t="shared" si="1"/>
        <v>244.05303000000004</v>
      </c>
      <c r="I28" s="29">
        <f>SUM(I13:I23)</f>
        <v>234.25999999999996</v>
      </c>
      <c r="J28" s="14">
        <f>SUM(J13:J23)</f>
        <v>279.13</v>
      </c>
      <c r="K28" s="14">
        <f>SUM(K13:K23)</f>
        <v>193.2</v>
      </c>
      <c r="L28" s="14">
        <f>SUM(L13:L23)</f>
        <v>148.35999999999999</v>
      </c>
    </row>
    <row r="29" spans="1:12" ht="22.5" customHeight="1" x14ac:dyDescent="0.25">
      <c r="B29" s="75">
        <f t="shared" ref="B29:H29" si="2">B27+B28</f>
        <v>1193.1399999999999</v>
      </c>
      <c r="C29" s="75">
        <f t="shared" si="2"/>
        <v>1402.28</v>
      </c>
      <c r="D29" s="75">
        <f t="shared" si="2"/>
        <v>1506.3000000000002</v>
      </c>
      <c r="E29" s="75">
        <f t="shared" si="2"/>
        <v>1192.56</v>
      </c>
      <c r="F29" s="75">
        <f t="shared" si="2"/>
        <v>1314.27</v>
      </c>
      <c r="G29" s="75">
        <f t="shared" si="2"/>
        <v>1293.7</v>
      </c>
      <c r="H29" s="75">
        <f t="shared" si="2"/>
        <v>795.58461</v>
      </c>
      <c r="I29" s="75">
        <f>I27+I28</f>
        <v>1035.81</v>
      </c>
      <c r="J29" s="75">
        <f>J27+J28</f>
        <v>836.2</v>
      </c>
      <c r="K29" s="75">
        <f>K27+K28</f>
        <v>883.45</v>
      </c>
      <c r="L29" s="75">
        <f>L27+L28</f>
        <v>849.79</v>
      </c>
    </row>
    <row r="30" spans="1:12" ht="15.75" thickBot="1" x14ac:dyDescent="0.3"/>
    <row r="31" spans="1:12" x14ac:dyDescent="0.25">
      <c r="A31" s="4" t="s">
        <v>137</v>
      </c>
      <c r="B31" s="40" t="s">
        <v>2</v>
      </c>
      <c r="C31" s="40" t="s">
        <v>3</v>
      </c>
      <c r="D31" s="40" t="s">
        <v>4</v>
      </c>
      <c r="E31" s="40" t="s">
        <v>5</v>
      </c>
      <c r="F31" s="40" t="s">
        <v>6</v>
      </c>
      <c r="G31" s="41" t="s">
        <v>7</v>
      </c>
      <c r="H31" s="30" t="s">
        <v>8</v>
      </c>
      <c r="I31" s="30" t="s">
        <v>125</v>
      </c>
      <c r="J31" s="53" t="s">
        <v>128</v>
      </c>
      <c r="K31" s="53" t="s">
        <v>135</v>
      </c>
      <c r="L31" s="53" t="s">
        <v>139</v>
      </c>
    </row>
    <row r="32" spans="1:12" x14ac:dyDescent="0.25">
      <c r="A32" s="19" t="s">
        <v>61</v>
      </c>
      <c r="B32" s="109">
        <f>B27/B29</f>
        <v>0.69968318889652514</v>
      </c>
      <c r="C32" s="109">
        <f t="shared" ref="C32:K32" si="3">C27/C29</f>
        <v>0.66662863336851408</v>
      </c>
      <c r="D32" s="109">
        <f t="shared" si="3"/>
        <v>0.66945495585208792</v>
      </c>
      <c r="E32" s="109">
        <f t="shared" si="3"/>
        <v>0.64943482927483731</v>
      </c>
      <c r="F32" s="109">
        <f t="shared" si="3"/>
        <v>0.68053748468731701</v>
      </c>
      <c r="G32" s="109">
        <f t="shared" si="3"/>
        <v>0.70549586457447622</v>
      </c>
      <c r="H32" s="109">
        <f t="shared" si="3"/>
        <v>0.693240634707602</v>
      </c>
      <c r="I32" s="109">
        <f t="shared" si="3"/>
        <v>0.77383883144592158</v>
      </c>
      <c r="J32" s="109">
        <f t="shared" si="3"/>
        <v>0.66619229849318351</v>
      </c>
      <c r="K32" s="109">
        <f t="shared" si="3"/>
        <v>0.78131190220159608</v>
      </c>
      <c r="L32" s="109">
        <f t="shared" ref="L32" si="4">L27/L29</f>
        <v>0.82541569093540756</v>
      </c>
    </row>
    <row r="33" spans="1:12" ht="15.75" thickBot="1" x14ac:dyDescent="0.3">
      <c r="A33" s="9" t="s">
        <v>64</v>
      </c>
      <c r="B33" s="110">
        <f>B28/B29</f>
        <v>0.30031681110347491</v>
      </c>
      <c r="C33" s="110">
        <f t="shared" ref="C33:K33" si="5">C28/C29</f>
        <v>0.33337136663148587</v>
      </c>
      <c r="D33" s="110">
        <f t="shared" si="5"/>
        <v>0.33054504414791203</v>
      </c>
      <c r="E33" s="110">
        <f t="shared" si="5"/>
        <v>0.35056517072516274</v>
      </c>
      <c r="F33" s="110">
        <f t="shared" si="5"/>
        <v>0.31946251531268305</v>
      </c>
      <c r="G33" s="110">
        <f t="shared" si="5"/>
        <v>0.29450413542552373</v>
      </c>
      <c r="H33" s="110">
        <f t="shared" si="5"/>
        <v>0.30675936529239806</v>
      </c>
      <c r="I33" s="110">
        <f t="shared" si="5"/>
        <v>0.22616116855407842</v>
      </c>
      <c r="J33" s="110">
        <f t="shared" si="5"/>
        <v>0.33380770150681655</v>
      </c>
      <c r="K33" s="110">
        <f t="shared" si="5"/>
        <v>0.21868809779840395</v>
      </c>
      <c r="L33" s="110">
        <f t="shared" ref="L33" si="6">L28/L29</f>
        <v>0.17458430906459241</v>
      </c>
    </row>
  </sheetData>
  <phoneticPr fontId="18" type="noConversion"/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zoomScaleNormal="100" workbookViewId="0">
      <selection activeCell="P42" sqref="P42"/>
    </sheetView>
  </sheetViews>
  <sheetFormatPr defaultRowHeight="15" x14ac:dyDescent="0.25"/>
  <cols>
    <col min="1" max="1" width="9.140625" style="18"/>
    <col min="2" max="2" width="24.85546875" customWidth="1"/>
    <col min="3" max="3" width="29.140625" customWidth="1"/>
    <col min="4" max="10" width="8.85546875" customWidth="1"/>
    <col min="11" max="13" width="8.85546875" style="18" customWidth="1"/>
  </cols>
  <sheetData>
    <row r="1" spans="1:22" x14ac:dyDescent="0.25">
      <c r="B1" s="117" t="s">
        <v>0</v>
      </c>
      <c r="C1" s="119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2" t="s">
        <v>6</v>
      </c>
      <c r="I1" s="1" t="s">
        <v>7</v>
      </c>
      <c r="J1" s="12" t="s">
        <v>8</v>
      </c>
      <c r="K1" s="12" t="s">
        <v>125</v>
      </c>
      <c r="L1" s="12" t="s">
        <v>128</v>
      </c>
      <c r="M1" s="12" t="s">
        <v>135</v>
      </c>
      <c r="N1" s="12" t="s">
        <v>139</v>
      </c>
    </row>
    <row r="2" spans="1:22" x14ac:dyDescent="0.25">
      <c r="B2" s="118"/>
      <c r="C2" s="120"/>
      <c r="D2" s="45" t="s">
        <v>9</v>
      </c>
      <c r="E2" s="45" t="s">
        <v>9</v>
      </c>
      <c r="F2" s="46" t="s">
        <v>9</v>
      </c>
      <c r="G2" s="45" t="s">
        <v>10</v>
      </c>
      <c r="H2" s="45" t="s">
        <v>11</v>
      </c>
      <c r="I2" s="44" t="s">
        <v>11</v>
      </c>
      <c r="J2" s="47" t="s">
        <v>11</v>
      </c>
      <c r="K2" s="47" t="s">
        <v>11</v>
      </c>
      <c r="L2" s="47" t="s">
        <v>11</v>
      </c>
      <c r="M2" s="47" t="s">
        <v>11</v>
      </c>
      <c r="N2" s="47" t="s">
        <v>11</v>
      </c>
    </row>
    <row r="3" spans="1:22" x14ac:dyDescent="0.25">
      <c r="A3" s="115" t="s">
        <v>133</v>
      </c>
      <c r="B3" s="92" t="s">
        <v>12</v>
      </c>
      <c r="C3" s="93" t="s">
        <v>13</v>
      </c>
      <c r="D3" s="94">
        <v>2.99</v>
      </c>
      <c r="E3" s="94">
        <v>3.75</v>
      </c>
      <c r="F3" s="95">
        <v>0</v>
      </c>
      <c r="G3" s="95">
        <v>4.24</v>
      </c>
      <c r="H3" s="96">
        <v>3.4</v>
      </c>
      <c r="I3" s="97">
        <v>1.8</v>
      </c>
      <c r="J3" s="98">
        <v>0</v>
      </c>
      <c r="K3" s="98">
        <v>0.38</v>
      </c>
      <c r="L3" s="98">
        <v>0</v>
      </c>
      <c r="M3" s="98">
        <v>0</v>
      </c>
      <c r="N3" s="111">
        <v>0</v>
      </c>
    </row>
    <row r="4" spans="1:22" x14ac:dyDescent="0.25">
      <c r="A4" s="115"/>
      <c r="B4" s="92" t="s">
        <v>17</v>
      </c>
      <c r="C4" s="93" t="s">
        <v>18</v>
      </c>
      <c r="D4" s="94">
        <v>2.92</v>
      </c>
      <c r="E4" s="94">
        <v>9.07</v>
      </c>
      <c r="F4" s="95">
        <v>4.08</v>
      </c>
      <c r="G4" s="95">
        <v>2.15</v>
      </c>
      <c r="H4" s="96">
        <v>3.72</v>
      </c>
      <c r="I4" s="97">
        <v>5.4</v>
      </c>
      <c r="J4" s="98">
        <v>6.9</v>
      </c>
      <c r="K4" s="98">
        <v>10.59</v>
      </c>
      <c r="L4" s="98">
        <v>2.71</v>
      </c>
      <c r="M4" s="98">
        <v>2.4</v>
      </c>
      <c r="N4" s="111">
        <v>0</v>
      </c>
      <c r="V4" s="18"/>
    </row>
    <row r="5" spans="1:22" x14ac:dyDescent="0.25">
      <c r="A5" s="115"/>
      <c r="B5" s="92" t="s">
        <v>21</v>
      </c>
      <c r="C5" s="93" t="s">
        <v>22</v>
      </c>
      <c r="D5" s="94">
        <v>10.4</v>
      </c>
      <c r="E5" s="94">
        <v>21.9</v>
      </c>
      <c r="F5" s="95">
        <v>18.739999999999998</v>
      </c>
      <c r="G5" s="95">
        <v>36.770000000000003</v>
      </c>
      <c r="H5" s="96">
        <v>1.53</v>
      </c>
      <c r="I5" s="97">
        <v>28.8</v>
      </c>
      <c r="J5" s="98">
        <v>12</v>
      </c>
      <c r="K5" s="98">
        <v>1.67</v>
      </c>
      <c r="L5" s="98">
        <v>13.5</v>
      </c>
      <c r="M5" s="98">
        <v>0</v>
      </c>
      <c r="N5" s="111">
        <v>0</v>
      </c>
      <c r="V5" s="105"/>
    </row>
    <row r="6" spans="1:22" x14ac:dyDescent="0.25">
      <c r="A6" s="115"/>
      <c r="B6" s="92" t="s">
        <v>24</v>
      </c>
      <c r="C6" s="93" t="s">
        <v>25</v>
      </c>
      <c r="D6" s="94">
        <v>0</v>
      </c>
      <c r="E6" s="94">
        <v>5.37</v>
      </c>
      <c r="F6" s="95">
        <v>0</v>
      </c>
      <c r="G6" s="95">
        <v>11.49</v>
      </c>
      <c r="H6" s="96">
        <v>5.59</v>
      </c>
      <c r="I6" s="97">
        <v>7.7</v>
      </c>
      <c r="J6" s="98">
        <v>2.2999999999999998</v>
      </c>
      <c r="K6" s="98">
        <v>4.17</v>
      </c>
      <c r="L6" s="98">
        <v>1.19</v>
      </c>
      <c r="M6" s="98">
        <v>0</v>
      </c>
      <c r="N6" s="111">
        <v>0</v>
      </c>
      <c r="V6" s="105"/>
    </row>
    <row r="7" spans="1:22" x14ac:dyDescent="0.25">
      <c r="A7" s="115"/>
      <c r="B7" s="92" t="s">
        <v>27</v>
      </c>
      <c r="C7" s="93" t="s">
        <v>28</v>
      </c>
      <c r="D7" s="94">
        <v>0.95</v>
      </c>
      <c r="E7" s="94">
        <v>0</v>
      </c>
      <c r="F7" s="95">
        <v>0</v>
      </c>
      <c r="G7" s="95">
        <v>0</v>
      </c>
      <c r="H7" s="96">
        <v>0</v>
      </c>
      <c r="I7" s="97">
        <v>2.5</v>
      </c>
      <c r="J7" s="98">
        <v>0</v>
      </c>
      <c r="K7" s="98">
        <v>1.48</v>
      </c>
      <c r="L7" s="98">
        <v>0.24</v>
      </c>
      <c r="M7" s="98">
        <v>0</v>
      </c>
      <c r="N7" s="111">
        <v>1.51</v>
      </c>
      <c r="V7" s="105"/>
    </row>
    <row r="8" spans="1:22" x14ac:dyDescent="0.25">
      <c r="A8" s="115"/>
      <c r="B8" s="92" t="s">
        <v>30</v>
      </c>
      <c r="C8" s="93" t="s">
        <v>31</v>
      </c>
      <c r="D8" s="94">
        <v>126.24</v>
      </c>
      <c r="E8" s="94">
        <v>111.72</v>
      </c>
      <c r="F8" s="95">
        <v>118.93</v>
      </c>
      <c r="G8" s="95">
        <v>81.97</v>
      </c>
      <c r="H8" s="96">
        <v>94.6</v>
      </c>
      <c r="I8" s="97">
        <v>71.8</v>
      </c>
      <c r="J8" s="98">
        <v>87.6</v>
      </c>
      <c r="K8" s="98">
        <v>113.03</v>
      </c>
      <c r="L8" s="98">
        <v>110.52</v>
      </c>
      <c r="M8" s="98">
        <v>150.5</v>
      </c>
      <c r="N8" s="111">
        <v>108.2</v>
      </c>
      <c r="O8" s="50"/>
      <c r="P8" s="50"/>
      <c r="Q8" s="50"/>
      <c r="R8" s="50"/>
      <c r="S8" s="50"/>
      <c r="T8" s="50"/>
      <c r="U8" s="50"/>
      <c r="V8" s="105"/>
    </row>
    <row r="9" spans="1:22" x14ac:dyDescent="0.25">
      <c r="A9" s="115"/>
      <c r="B9" s="92" t="s">
        <v>33</v>
      </c>
      <c r="C9" s="93" t="s">
        <v>34</v>
      </c>
      <c r="D9" s="94">
        <v>16.7</v>
      </c>
      <c r="E9" s="94">
        <v>39.36</v>
      </c>
      <c r="F9" s="95">
        <v>49.11</v>
      </c>
      <c r="G9" s="95">
        <v>66.930000000000007</v>
      </c>
      <c r="H9" s="96">
        <v>34.46</v>
      </c>
      <c r="I9" s="97">
        <v>1.4</v>
      </c>
      <c r="J9" s="98">
        <v>9.1</v>
      </c>
      <c r="K9" s="98">
        <v>6.8</v>
      </c>
      <c r="L9" s="98">
        <v>0</v>
      </c>
      <c r="M9" s="98">
        <v>15.2</v>
      </c>
      <c r="N9" s="111">
        <v>0</v>
      </c>
      <c r="O9" s="51"/>
      <c r="P9" s="50"/>
      <c r="Q9" s="50"/>
      <c r="R9" s="50"/>
      <c r="S9" s="50"/>
      <c r="T9" s="51"/>
      <c r="U9" s="50"/>
      <c r="V9" s="105"/>
    </row>
    <row r="10" spans="1:22" x14ac:dyDescent="0.25">
      <c r="A10" s="115"/>
      <c r="B10" s="92" t="s">
        <v>37</v>
      </c>
      <c r="C10" s="93" t="s">
        <v>38</v>
      </c>
      <c r="D10" s="94">
        <v>425.93</v>
      </c>
      <c r="E10" s="94">
        <v>482.86</v>
      </c>
      <c r="F10" s="95">
        <v>502.17</v>
      </c>
      <c r="G10" s="95">
        <v>300.47000000000003</v>
      </c>
      <c r="H10" s="96">
        <v>446.32</v>
      </c>
      <c r="I10" s="97">
        <v>152.32718000000008</v>
      </c>
      <c r="J10" s="98">
        <v>100.65504000000001</v>
      </c>
      <c r="K10" s="98">
        <v>96.214510000000004</v>
      </c>
      <c r="L10" s="98">
        <v>51.9</v>
      </c>
      <c r="M10" s="98">
        <v>95.3</v>
      </c>
      <c r="N10" s="111">
        <v>18.09</v>
      </c>
      <c r="O10" s="48"/>
      <c r="P10" s="50"/>
      <c r="Q10" s="50"/>
      <c r="R10" s="50"/>
      <c r="S10" s="50"/>
      <c r="T10" s="49"/>
      <c r="U10" s="50"/>
      <c r="V10" s="105"/>
    </row>
    <row r="11" spans="1:22" x14ac:dyDescent="0.25">
      <c r="A11" s="115"/>
      <c r="B11" s="92" t="s">
        <v>40</v>
      </c>
      <c r="C11" s="93" t="s">
        <v>41</v>
      </c>
      <c r="D11" s="94">
        <v>0</v>
      </c>
      <c r="E11" s="94">
        <v>0</v>
      </c>
      <c r="F11" s="95">
        <v>0</v>
      </c>
      <c r="G11" s="95">
        <v>0</v>
      </c>
      <c r="H11" s="96">
        <v>0</v>
      </c>
      <c r="I11" s="97">
        <v>414.64777000000021</v>
      </c>
      <c r="J11" s="98">
        <v>222.81719999999999</v>
      </c>
      <c r="K11" s="98">
        <v>354.45342000000011</v>
      </c>
      <c r="L11" s="98">
        <v>214.72</v>
      </c>
      <c r="M11" s="98">
        <v>351.6</v>
      </c>
      <c r="N11" s="111">
        <v>368.8</v>
      </c>
      <c r="O11" s="48"/>
      <c r="P11" s="50"/>
      <c r="Q11" s="50"/>
      <c r="R11" s="50"/>
      <c r="S11" s="50"/>
      <c r="T11" s="49"/>
      <c r="U11" s="50"/>
      <c r="V11" s="105"/>
    </row>
    <row r="12" spans="1:22" x14ac:dyDescent="0.25">
      <c r="A12" s="115"/>
      <c r="B12" s="92" t="s">
        <v>43</v>
      </c>
      <c r="C12" s="93" t="s">
        <v>44</v>
      </c>
      <c r="D12" s="94">
        <v>0</v>
      </c>
      <c r="E12" s="94">
        <v>0</v>
      </c>
      <c r="F12" s="95">
        <v>0</v>
      </c>
      <c r="G12" s="95">
        <v>0</v>
      </c>
      <c r="H12" s="96">
        <v>0</v>
      </c>
      <c r="I12" s="97">
        <v>5.0525799999999998</v>
      </c>
      <c r="J12" s="98">
        <v>0</v>
      </c>
      <c r="K12" s="98">
        <v>1.7265400000000002</v>
      </c>
      <c r="L12" s="98">
        <v>2.5</v>
      </c>
      <c r="M12" s="98">
        <v>4.8099999999999996</v>
      </c>
      <c r="N12" s="111">
        <v>17.7</v>
      </c>
      <c r="O12" s="48"/>
      <c r="P12" s="50"/>
      <c r="Q12" s="50"/>
      <c r="R12" s="50"/>
      <c r="S12" s="50"/>
      <c r="T12" s="49"/>
      <c r="U12" s="50"/>
      <c r="V12" s="105"/>
    </row>
    <row r="13" spans="1:22" x14ac:dyDescent="0.25">
      <c r="A13" s="115"/>
      <c r="B13" s="92" t="s">
        <v>46</v>
      </c>
      <c r="C13" s="93" t="s">
        <v>47</v>
      </c>
      <c r="D13" s="94">
        <v>0.59</v>
      </c>
      <c r="E13" s="94">
        <v>0</v>
      </c>
      <c r="F13" s="95">
        <v>0.94</v>
      </c>
      <c r="G13" s="95">
        <v>1.55</v>
      </c>
      <c r="H13" s="96">
        <v>1.98</v>
      </c>
      <c r="I13" s="97">
        <v>10.6</v>
      </c>
      <c r="J13" s="98">
        <v>0</v>
      </c>
      <c r="K13" s="98">
        <v>4.33</v>
      </c>
      <c r="L13" s="98">
        <v>0</v>
      </c>
      <c r="M13" s="98">
        <v>0.2</v>
      </c>
      <c r="N13" s="111">
        <v>0</v>
      </c>
      <c r="O13" s="50"/>
      <c r="P13" s="50"/>
      <c r="Q13" s="50"/>
      <c r="R13" s="50"/>
      <c r="S13" s="50"/>
      <c r="T13" s="50"/>
      <c r="U13" s="50"/>
      <c r="V13" s="105"/>
    </row>
    <row r="14" spans="1:22" x14ac:dyDescent="0.25">
      <c r="A14" s="115"/>
      <c r="B14" s="92" t="s">
        <v>50</v>
      </c>
      <c r="C14" s="93" t="s">
        <v>51</v>
      </c>
      <c r="D14" s="94">
        <v>0.92</v>
      </c>
      <c r="E14" s="94">
        <v>0</v>
      </c>
      <c r="F14" s="95">
        <v>0</v>
      </c>
      <c r="G14" s="95">
        <v>0.05</v>
      </c>
      <c r="H14" s="96">
        <v>1.1200000000000001</v>
      </c>
      <c r="I14" s="97">
        <v>2.2000000000000002</v>
      </c>
      <c r="J14" s="98">
        <v>0</v>
      </c>
      <c r="K14" s="98">
        <v>1.76</v>
      </c>
      <c r="L14" s="98">
        <v>0.56999999999999995</v>
      </c>
      <c r="M14" s="98">
        <v>0</v>
      </c>
      <c r="N14" s="111">
        <v>1.02</v>
      </c>
      <c r="P14" s="50"/>
      <c r="Q14" s="50"/>
      <c r="R14" s="50"/>
      <c r="S14" s="50"/>
      <c r="V14" s="105"/>
    </row>
    <row r="15" spans="1:22" x14ac:dyDescent="0.25">
      <c r="A15" s="115"/>
      <c r="B15" s="92" t="s">
        <v>53</v>
      </c>
      <c r="C15" s="93" t="s">
        <v>54</v>
      </c>
      <c r="D15" s="94">
        <v>0.17</v>
      </c>
      <c r="E15" s="94">
        <v>0</v>
      </c>
      <c r="F15" s="95">
        <v>1.02</v>
      </c>
      <c r="G15" s="95">
        <v>4.49</v>
      </c>
      <c r="H15" s="96">
        <v>0</v>
      </c>
      <c r="I15" s="97">
        <v>2.2999999999999998</v>
      </c>
      <c r="J15" s="98">
        <v>0</v>
      </c>
      <c r="K15" s="98">
        <v>0</v>
      </c>
      <c r="L15" s="98">
        <v>4.3</v>
      </c>
      <c r="M15" s="98">
        <v>0</v>
      </c>
      <c r="N15" s="111">
        <v>0</v>
      </c>
      <c r="P15" s="50"/>
      <c r="Q15" s="50"/>
      <c r="R15" s="50"/>
      <c r="S15" s="50"/>
      <c r="V15" s="105"/>
    </row>
    <row r="16" spans="1:22" x14ac:dyDescent="0.25">
      <c r="A16" s="115"/>
      <c r="B16" s="92" t="s">
        <v>55</v>
      </c>
      <c r="C16" s="93" t="s">
        <v>56</v>
      </c>
      <c r="D16" s="94">
        <v>44.5</v>
      </c>
      <c r="E16" s="94">
        <v>68.55</v>
      </c>
      <c r="F16" s="95">
        <v>59.01</v>
      </c>
      <c r="G16" s="95">
        <v>73.06</v>
      </c>
      <c r="H16" s="96">
        <v>96.03</v>
      </c>
      <c r="I16" s="97">
        <v>75.3</v>
      </c>
      <c r="J16" s="98">
        <v>0</v>
      </c>
      <c r="K16" s="98">
        <v>41.809999999999995</v>
      </c>
      <c r="L16" s="98">
        <v>45.32</v>
      </c>
      <c r="M16" s="98">
        <v>34.86</v>
      </c>
      <c r="N16" s="111">
        <v>99.3</v>
      </c>
      <c r="P16" s="50"/>
      <c r="Q16" s="50"/>
      <c r="R16" s="113"/>
      <c r="S16" s="50"/>
      <c r="V16" s="105"/>
    </row>
    <row r="17" spans="1:19" x14ac:dyDescent="0.25">
      <c r="A17" s="115"/>
      <c r="B17" s="92" t="s">
        <v>57</v>
      </c>
      <c r="C17" s="93" t="s">
        <v>58</v>
      </c>
      <c r="D17" s="94">
        <v>0</v>
      </c>
      <c r="E17" s="94">
        <v>0</v>
      </c>
      <c r="F17" s="95">
        <v>0</v>
      </c>
      <c r="G17" s="95">
        <v>3</v>
      </c>
      <c r="H17" s="96">
        <v>0.12</v>
      </c>
      <c r="I17" s="97">
        <v>0</v>
      </c>
      <c r="J17" s="98">
        <v>0</v>
      </c>
      <c r="K17" s="98">
        <v>0</v>
      </c>
      <c r="L17" s="98">
        <v>0</v>
      </c>
      <c r="M17" s="98">
        <v>0</v>
      </c>
      <c r="N17" s="111">
        <v>0</v>
      </c>
      <c r="P17" s="50"/>
      <c r="Q17" s="50"/>
      <c r="R17" s="50"/>
      <c r="S17" s="50"/>
    </row>
    <row r="18" spans="1:19" x14ac:dyDescent="0.25">
      <c r="A18" s="115"/>
      <c r="B18" s="92" t="s">
        <v>59</v>
      </c>
      <c r="C18" s="93" t="s">
        <v>60</v>
      </c>
      <c r="D18" s="94">
        <v>178.16</v>
      </c>
      <c r="E18" s="94">
        <v>149.58000000000001</v>
      </c>
      <c r="F18" s="95">
        <v>216.77</v>
      </c>
      <c r="G18" s="95">
        <v>163.75</v>
      </c>
      <c r="H18" s="96">
        <v>184.12</v>
      </c>
      <c r="I18" s="97">
        <v>185.1</v>
      </c>
      <c r="J18" s="98">
        <v>129.6</v>
      </c>
      <c r="K18" s="98">
        <v>174.17000000000004</v>
      </c>
      <c r="L18" s="98">
        <v>98.089999999999975</v>
      </c>
      <c r="M18" s="98">
        <v>25.65</v>
      </c>
      <c r="N18" s="111">
        <v>82.15</v>
      </c>
    </row>
    <row r="19" spans="1:19" x14ac:dyDescent="0.25">
      <c r="A19" s="115"/>
      <c r="B19" s="92" t="s">
        <v>62</v>
      </c>
      <c r="C19" s="93" t="s">
        <v>63</v>
      </c>
      <c r="D19" s="94">
        <v>0</v>
      </c>
      <c r="E19" s="94">
        <v>0</v>
      </c>
      <c r="F19" s="95">
        <v>0.15</v>
      </c>
      <c r="G19" s="95">
        <v>0</v>
      </c>
      <c r="H19" s="96">
        <v>0</v>
      </c>
      <c r="I19" s="97">
        <v>0</v>
      </c>
      <c r="J19" s="98">
        <v>0.4</v>
      </c>
      <c r="K19" s="98">
        <v>0</v>
      </c>
      <c r="L19" s="98">
        <v>0</v>
      </c>
      <c r="M19" s="98">
        <v>0</v>
      </c>
      <c r="N19" s="111">
        <v>0</v>
      </c>
      <c r="Q19" s="114"/>
    </row>
    <row r="20" spans="1:19" x14ac:dyDescent="0.25">
      <c r="A20" s="115"/>
      <c r="B20" s="92" t="s">
        <v>65</v>
      </c>
      <c r="C20" s="93" t="s">
        <v>66</v>
      </c>
      <c r="D20" s="94">
        <v>0</v>
      </c>
      <c r="E20" s="94">
        <v>9.92</v>
      </c>
      <c r="F20" s="95">
        <v>1.25</v>
      </c>
      <c r="G20" s="95">
        <v>10.63</v>
      </c>
      <c r="H20" s="96">
        <v>3.33</v>
      </c>
      <c r="I20" s="97">
        <v>8.5</v>
      </c>
      <c r="J20" s="98">
        <v>0.7</v>
      </c>
      <c r="K20" s="98">
        <v>0</v>
      </c>
      <c r="L20" s="98">
        <v>3.17</v>
      </c>
      <c r="M20" s="98">
        <v>0.62</v>
      </c>
      <c r="N20" s="111">
        <v>0.38</v>
      </c>
    </row>
    <row r="21" spans="1:19" x14ac:dyDescent="0.25">
      <c r="A21" s="115"/>
      <c r="B21" s="92" t="s">
        <v>67</v>
      </c>
      <c r="C21" s="93" t="s">
        <v>68</v>
      </c>
      <c r="D21" s="94">
        <v>0</v>
      </c>
      <c r="E21" s="94">
        <v>0.12</v>
      </c>
      <c r="F21" s="95">
        <v>0.25</v>
      </c>
      <c r="G21" s="95">
        <v>2.19</v>
      </c>
      <c r="H21" s="96">
        <v>0</v>
      </c>
      <c r="I21" s="97">
        <v>0</v>
      </c>
      <c r="J21" s="98">
        <v>0</v>
      </c>
      <c r="K21" s="98">
        <v>0</v>
      </c>
      <c r="L21" s="98">
        <v>0</v>
      </c>
      <c r="M21" s="98">
        <v>0</v>
      </c>
      <c r="N21" s="111">
        <v>0</v>
      </c>
    </row>
    <row r="22" spans="1:19" x14ac:dyDescent="0.25">
      <c r="A22" s="115"/>
      <c r="B22" s="92" t="s">
        <v>69</v>
      </c>
      <c r="C22" s="93" t="s">
        <v>70</v>
      </c>
      <c r="D22" s="94">
        <v>20.73</v>
      </c>
      <c r="E22" s="94">
        <v>25.5</v>
      </c>
      <c r="F22" s="95">
        <v>31.21</v>
      </c>
      <c r="G22" s="95">
        <v>11.69</v>
      </c>
      <c r="H22" s="96">
        <v>11.17</v>
      </c>
      <c r="I22" s="97">
        <v>2.9</v>
      </c>
      <c r="J22" s="98">
        <v>0.4</v>
      </c>
      <c r="K22" s="98">
        <v>2.7</v>
      </c>
      <c r="L22" s="98">
        <v>7.61</v>
      </c>
      <c r="M22" s="98">
        <v>5.88</v>
      </c>
      <c r="N22" s="111">
        <v>0.06</v>
      </c>
    </row>
    <row r="23" spans="1:19" s="18" customFormat="1" x14ac:dyDescent="0.25">
      <c r="A23" s="115"/>
      <c r="B23" s="92" t="s">
        <v>131</v>
      </c>
      <c r="C23" s="93" t="s">
        <v>129</v>
      </c>
      <c r="D23" s="94">
        <v>0</v>
      </c>
      <c r="E23" s="94">
        <v>0</v>
      </c>
      <c r="F23" s="95">
        <v>0</v>
      </c>
      <c r="G23" s="95">
        <v>0</v>
      </c>
      <c r="H23" s="96">
        <v>0</v>
      </c>
      <c r="I23" s="97">
        <v>0</v>
      </c>
      <c r="J23" s="98">
        <v>0</v>
      </c>
      <c r="K23" s="98">
        <v>0.05</v>
      </c>
      <c r="L23" s="98">
        <v>0.73</v>
      </c>
      <c r="M23" s="98">
        <v>0</v>
      </c>
      <c r="N23" s="111">
        <v>0.22</v>
      </c>
    </row>
    <row r="24" spans="1:19" x14ac:dyDescent="0.25">
      <c r="A24" s="115"/>
      <c r="B24" s="99"/>
      <c r="C24" s="99" t="s">
        <v>71</v>
      </c>
      <c r="D24" s="100">
        <v>3.62</v>
      </c>
      <c r="E24" s="100">
        <v>7.1</v>
      </c>
      <c r="F24" s="101">
        <v>4.7699999999999996</v>
      </c>
      <c r="G24" s="101">
        <v>0.06</v>
      </c>
      <c r="H24" s="102">
        <v>6.92</v>
      </c>
      <c r="I24" s="103">
        <v>2.7</v>
      </c>
      <c r="J24" s="104">
        <v>0.8</v>
      </c>
      <c r="K24" s="104">
        <v>0</v>
      </c>
      <c r="L24" s="104">
        <v>0</v>
      </c>
      <c r="M24" s="104">
        <v>3.3</v>
      </c>
      <c r="N24" s="111">
        <v>5.51</v>
      </c>
    </row>
    <row r="25" spans="1:19" s="62" customFormat="1" ht="42" customHeight="1" x14ac:dyDescent="0.25">
      <c r="B25" s="55" t="s">
        <v>72</v>
      </c>
      <c r="C25" s="56"/>
      <c r="D25" s="57">
        <v>834.9</v>
      </c>
      <c r="E25" s="57">
        <v>934.8</v>
      </c>
      <c r="F25" s="58">
        <v>1008.4</v>
      </c>
      <c r="G25" s="59">
        <v>774.49</v>
      </c>
      <c r="H25" s="60">
        <v>894.41</v>
      </c>
      <c r="I25" s="61">
        <f t="shared" ref="I25:N25" si="0">SUM(I3:I24)</f>
        <v>981.02753000000041</v>
      </c>
      <c r="J25" s="61">
        <f t="shared" si="0"/>
        <v>573.27224000000001</v>
      </c>
      <c r="K25" s="61">
        <f t="shared" si="0"/>
        <v>815.33447000000024</v>
      </c>
      <c r="L25" s="61">
        <f t="shared" si="0"/>
        <v>557.06999999999994</v>
      </c>
      <c r="M25" s="61">
        <f t="shared" si="0"/>
        <v>690.31999999999994</v>
      </c>
      <c r="N25" s="61">
        <f t="shared" si="0"/>
        <v>702.93999999999994</v>
      </c>
    </row>
    <row r="26" spans="1:19" ht="15" customHeight="1" x14ac:dyDescent="0.25">
      <c r="A26" s="116" t="s">
        <v>134</v>
      </c>
      <c r="B26" s="76" t="s">
        <v>73</v>
      </c>
      <c r="C26" s="77" t="s">
        <v>74</v>
      </c>
      <c r="D26" s="78">
        <v>7.45</v>
      </c>
      <c r="E26" s="78">
        <v>4.2699999999999996</v>
      </c>
      <c r="F26" s="79">
        <v>5.57</v>
      </c>
      <c r="G26" s="79">
        <v>1.95</v>
      </c>
      <c r="H26" s="80">
        <v>1.66</v>
      </c>
      <c r="I26" s="81">
        <v>0</v>
      </c>
      <c r="J26" s="82">
        <v>0</v>
      </c>
      <c r="K26" s="83">
        <v>0</v>
      </c>
      <c r="L26" s="83">
        <v>0</v>
      </c>
      <c r="M26" s="83">
        <v>1.24</v>
      </c>
      <c r="N26" s="112">
        <v>0.55000000000000004</v>
      </c>
      <c r="P26" s="106"/>
      <c r="Q26" s="107"/>
      <c r="R26" s="106"/>
    </row>
    <row r="27" spans="1:19" x14ac:dyDescent="0.25">
      <c r="A27" s="116"/>
      <c r="B27" s="76" t="s">
        <v>75</v>
      </c>
      <c r="C27" s="77" t="s">
        <v>76</v>
      </c>
      <c r="D27" s="78">
        <v>1.17</v>
      </c>
      <c r="E27" s="78">
        <v>2.34</v>
      </c>
      <c r="F27" s="79">
        <v>3.44</v>
      </c>
      <c r="G27" s="79">
        <v>2.76</v>
      </c>
      <c r="H27" s="80">
        <v>15.76</v>
      </c>
      <c r="I27" s="81">
        <v>13.6</v>
      </c>
      <c r="J27" s="82">
        <v>13.8</v>
      </c>
      <c r="K27" s="83">
        <v>0.2</v>
      </c>
      <c r="L27" s="82">
        <v>3.3399999999999994</v>
      </c>
      <c r="M27" s="82">
        <v>4.2699999999999996</v>
      </c>
      <c r="N27" s="112">
        <v>2.75</v>
      </c>
      <c r="P27" s="106"/>
      <c r="Q27" s="105"/>
      <c r="R27" s="106"/>
    </row>
    <row r="28" spans="1:19" x14ac:dyDescent="0.25">
      <c r="A28" s="116"/>
      <c r="B28" s="76" t="s">
        <v>77</v>
      </c>
      <c r="C28" s="77" t="s">
        <v>78</v>
      </c>
      <c r="D28" s="78">
        <v>18.63</v>
      </c>
      <c r="E28" s="78">
        <v>19.97</v>
      </c>
      <c r="F28" s="79">
        <v>33.79</v>
      </c>
      <c r="G28" s="79">
        <v>18.62</v>
      </c>
      <c r="H28" s="80">
        <v>8.6199999999999992</v>
      </c>
      <c r="I28" s="81">
        <v>7.2</v>
      </c>
      <c r="J28" s="82">
        <v>1.2</v>
      </c>
      <c r="K28" s="83">
        <v>11.940000000000001</v>
      </c>
      <c r="L28" s="82">
        <v>4.24</v>
      </c>
      <c r="M28" s="82">
        <v>0.14000000000000001</v>
      </c>
      <c r="N28" s="112">
        <v>7.21</v>
      </c>
      <c r="P28" s="106"/>
      <c r="Q28" s="105"/>
      <c r="R28" s="106"/>
    </row>
    <row r="29" spans="1:19" x14ac:dyDescent="0.25">
      <c r="A29" s="116"/>
      <c r="B29" s="76" t="s">
        <v>79</v>
      </c>
      <c r="C29" s="77" t="s">
        <v>80</v>
      </c>
      <c r="D29" s="78">
        <v>0</v>
      </c>
      <c r="E29" s="78">
        <v>0</v>
      </c>
      <c r="F29" s="79">
        <v>0.62</v>
      </c>
      <c r="G29" s="79">
        <v>0</v>
      </c>
      <c r="H29" s="80">
        <v>0</v>
      </c>
      <c r="I29" s="81">
        <v>3.9</v>
      </c>
      <c r="J29" s="82">
        <v>2.8</v>
      </c>
      <c r="K29" s="83">
        <v>0</v>
      </c>
      <c r="L29" s="82">
        <v>2.86</v>
      </c>
      <c r="M29" s="82">
        <v>6.5</v>
      </c>
      <c r="N29" s="112">
        <v>0</v>
      </c>
      <c r="P29" s="106"/>
      <c r="Q29" s="105"/>
      <c r="R29" s="106"/>
    </row>
    <row r="30" spans="1:19" x14ac:dyDescent="0.25">
      <c r="A30" s="116"/>
      <c r="B30" s="76" t="s">
        <v>81</v>
      </c>
      <c r="C30" s="77" t="s">
        <v>82</v>
      </c>
      <c r="D30" s="78">
        <v>0.91</v>
      </c>
      <c r="E30" s="78">
        <v>0</v>
      </c>
      <c r="F30" s="79">
        <v>0</v>
      </c>
      <c r="G30" s="79">
        <v>0.46</v>
      </c>
      <c r="H30" s="80">
        <v>0.19</v>
      </c>
      <c r="I30" s="81">
        <v>0</v>
      </c>
      <c r="J30" s="82">
        <v>0</v>
      </c>
      <c r="K30" s="83">
        <v>0</v>
      </c>
      <c r="L30" s="82">
        <v>0</v>
      </c>
      <c r="M30" s="82">
        <v>0</v>
      </c>
      <c r="N30" s="112">
        <v>0</v>
      </c>
      <c r="P30" s="106"/>
      <c r="Q30" s="105"/>
      <c r="R30" s="106"/>
    </row>
    <row r="31" spans="1:19" x14ac:dyDescent="0.25">
      <c r="A31" s="116"/>
      <c r="B31" s="76" t="s">
        <v>83</v>
      </c>
      <c r="C31" s="77" t="s">
        <v>36</v>
      </c>
      <c r="D31" s="78">
        <v>19.649999999999999</v>
      </c>
      <c r="E31" s="78">
        <v>15.79</v>
      </c>
      <c r="F31" s="79">
        <v>34.42</v>
      </c>
      <c r="G31" s="79">
        <v>42.12</v>
      </c>
      <c r="H31" s="80">
        <v>0</v>
      </c>
      <c r="I31" s="81">
        <v>46.6</v>
      </c>
      <c r="J31" s="82">
        <v>62.7</v>
      </c>
      <c r="K31" s="82">
        <v>61.23</v>
      </c>
      <c r="L31" s="82">
        <v>34.540000000000006</v>
      </c>
      <c r="M31" s="82">
        <v>17.3</v>
      </c>
      <c r="N31" s="112">
        <v>14.91</v>
      </c>
      <c r="P31" s="108"/>
      <c r="Q31" s="105"/>
      <c r="R31" s="106"/>
    </row>
    <row r="32" spans="1:19" x14ac:dyDescent="0.25">
      <c r="A32" s="116"/>
      <c r="B32" s="76" t="s">
        <v>84</v>
      </c>
      <c r="C32" s="77" t="s">
        <v>85</v>
      </c>
      <c r="D32" s="78">
        <v>30.87</v>
      </c>
      <c r="E32" s="78">
        <v>43.7</v>
      </c>
      <c r="F32" s="79">
        <v>22.13</v>
      </c>
      <c r="G32" s="79">
        <v>34.909999999999997</v>
      </c>
      <c r="H32" s="80">
        <v>54.38</v>
      </c>
      <c r="I32" s="81">
        <v>14.5</v>
      </c>
      <c r="J32" s="82">
        <v>15.6</v>
      </c>
      <c r="K32" s="82">
        <v>22.809999999999995</v>
      </c>
      <c r="L32" s="82">
        <v>7.64</v>
      </c>
      <c r="M32" s="82">
        <v>0</v>
      </c>
      <c r="N32" s="112">
        <v>2.65</v>
      </c>
      <c r="P32" s="106"/>
      <c r="Q32" s="105"/>
      <c r="R32" s="106"/>
    </row>
    <row r="33" spans="1:18" x14ac:dyDescent="0.25">
      <c r="A33" s="116"/>
      <c r="B33" s="76" t="s">
        <v>86</v>
      </c>
      <c r="C33" s="77" t="s">
        <v>87</v>
      </c>
      <c r="D33" s="78">
        <v>26.82</v>
      </c>
      <c r="E33" s="78">
        <v>33.14</v>
      </c>
      <c r="F33" s="79">
        <v>30.37</v>
      </c>
      <c r="G33" s="79">
        <v>11.31</v>
      </c>
      <c r="H33" s="80">
        <v>57.3</v>
      </c>
      <c r="I33" s="81">
        <v>32.299999999999997</v>
      </c>
      <c r="J33" s="82">
        <v>22.6</v>
      </c>
      <c r="K33" s="83">
        <v>7.1</v>
      </c>
      <c r="L33" s="82">
        <v>9.14</v>
      </c>
      <c r="M33" s="82">
        <v>8.1999999999999993</v>
      </c>
      <c r="N33" s="112">
        <v>6.44</v>
      </c>
      <c r="P33" s="106"/>
      <c r="Q33" s="105"/>
      <c r="R33" s="106"/>
    </row>
    <row r="34" spans="1:18" x14ac:dyDescent="0.25">
      <c r="A34" s="116"/>
      <c r="B34" s="76" t="s">
        <v>88</v>
      </c>
      <c r="C34" s="77" t="s">
        <v>89</v>
      </c>
      <c r="D34" s="78">
        <v>1.2</v>
      </c>
      <c r="E34" s="78">
        <v>3.15</v>
      </c>
      <c r="F34" s="79">
        <v>1.65</v>
      </c>
      <c r="G34" s="79">
        <v>1.83</v>
      </c>
      <c r="H34" s="80">
        <v>0</v>
      </c>
      <c r="I34" s="81">
        <v>0.8</v>
      </c>
      <c r="J34" s="82">
        <v>3.8</v>
      </c>
      <c r="K34" s="83">
        <v>2.1</v>
      </c>
      <c r="L34" s="82">
        <v>0.4</v>
      </c>
      <c r="M34" s="82">
        <v>0</v>
      </c>
      <c r="N34" s="112">
        <v>0.8</v>
      </c>
      <c r="P34" s="106"/>
      <c r="Q34" s="105"/>
      <c r="R34" s="106"/>
    </row>
    <row r="35" spans="1:18" x14ac:dyDescent="0.25">
      <c r="A35" s="116"/>
      <c r="B35" s="76" t="s">
        <v>90</v>
      </c>
      <c r="C35" s="77" t="s">
        <v>52</v>
      </c>
      <c r="D35" s="78">
        <v>0.43</v>
      </c>
      <c r="E35" s="78">
        <v>2.15</v>
      </c>
      <c r="F35" s="79">
        <v>12.78</v>
      </c>
      <c r="G35" s="79">
        <v>3.05</v>
      </c>
      <c r="H35" s="80">
        <v>0.25</v>
      </c>
      <c r="I35" s="81">
        <v>5.4</v>
      </c>
      <c r="J35" s="82">
        <v>1.4</v>
      </c>
      <c r="K35" s="83">
        <v>3.91</v>
      </c>
      <c r="L35" s="82">
        <v>0.13</v>
      </c>
      <c r="M35" s="82">
        <v>2.0499999999999998</v>
      </c>
      <c r="N35" s="112">
        <v>0</v>
      </c>
      <c r="P35" s="106"/>
      <c r="Q35" s="105"/>
      <c r="R35" s="106"/>
    </row>
    <row r="36" spans="1:18" x14ac:dyDescent="0.25">
      <c r="A36" s="116"/>
      <c r="B36" s="76" t="s">
        <v>91</v>
      </c>
      <c r="C36" s="77" t="s">
        <v>92</v>
      </c>
      <c r="D36" s="78">
        <v>7.2</v>
      </c>
      <c r="E36" s="78">
        <v>16.5</v>
      </c>
      <c r="F36" s="79">
        <v>10.27</v>
      </c>
      <c r="G36" s="79">
        <v>12.33</v>
      </c>
      <c r="H36" s="80">
        <v>13.59</v>
      </c>
      <c r="I36" s="81">
        <v>20.100000000000001</v>
      </c>
      <c r="J36" s="82">
        <v>5.0999999999999996</v>
      </c>
      <c r="K36" s="82">
        <v>15.57</v>
      </c>
      <c r="L36" s="82">
        <v>17.799999999999994</v>
      </c>
      <c r="M36" s="82">
        <v>4.29</v>
      </c>
      <c r="N36" s="112">
        <v>6.89</v>
      </c>
      <c r="P36" s="106"/>
      <c r="Q36" s="105"/>
      <c r="R36" s="106"/>
    </row>
    <row r="37" spans="1:18" x14ac:dyDescent="0.25">
      <c r="A37" s="116"/>
      <c r="B37" s="76" t="s">
        <v>93</v>
      </c>
      <c r="C37" s="77" t="s">
        <v>94</v>
      </c>
      <c r="D37" s="78">
        <v>2.87</v>
      </c>
      <c r="E37" s="78">
        <v>7.6</v>
      </c>
      <c r="F37" s="79">
        <v>2.0699999999999998</v>
      </c>
      <c r="G37" s="79">
        <v>1.1200000000000001</v>
      </c>
      <c r="H37" s="80">
        <v>0</v>
      </c>
      <c r="I37" s="81">
        <v>1.6</v>
      </c>
      <c r="J37" s="82">
        <v>0.5</v>
      </c>
      <c r="K37" s="82">
        <v>0.55000000000000004</v>
      </c>
      <c r="L37" s="82">
        <v>1.25</v>
      </c>
      <c r="M37" s="82">
        <v>4.54</v>
      </c>
      <c r="N37" s="112">
        <v>1.49</v>
      </c>
      <c r="P37" s="106"/>
      <c r="Q37" s="105"/>
      <c r="R37" s="106"/>
    </row>
    <row r="38" spans="1:18" x14ac:dyDescent="0.25">
      <c r="A38" s="116"/>
      <c r="B38" s="76" t="s">
        <v>95</v>
      </c>
      <c r="C38" s="77" t="s">
        <v>42</v>
      </c>
      <c r="D38" s="78">
        <v>6</v>
      </c>
      <c r="E38" s="78">
        <v>8.26</v>
      </c>
      <c r="F38" s="79">
        <v>18.260000000000002</v>
      </c>
      <c r="G38" s="79">
        <v>3.88</v>
      </c>
      <c r="H38" s="80">
        <v>26.38</v>
      </c>
      <c r="I38" s="81">
        <v>32.9</v>
      </c>
      <c r="J38" s="82">
        <v>9.1999999999999993</v>
      </c>
      <c r="K38" s="83">
        <v>6.2000000000000011</v>
      </c>
      <c r="L38" s="82">
        <v>12.569999999999999</v>
      </c>
      <c r="M38" s="82">
        <v>21.12</v>
      </c>
      <c r="N38" s="112">
        <v>6.06</v>
      </c>
      <c r="P38" s="106"/>
      <c r="Q38" s="105"/>
      <c r="R38" s="106"/>
    </row>
    <row r="39" spans="1:18" x14ac:dyDescent="0.25">
      <c r="A39" s="116"/>
      <c r="B39" s="76" t="s">
        <v>96</v>
      </c>
      <c r="C39" s="77" t="s">
        <v>97</v>
      </c>
      <c r="D39" s="78">
        <v>0.21</v>
      </c>
      <c r="E39" s="78">
        <v>0.65</v>
      </c>
      <c r="F39" s="79">
        <v>0.95</v>
      </c>
      <c r="G39" s="79">
        <v>0.03</v>
      </c>
      <c r="H39" s="80">
        <v>2.67</v>
      </c>
      <c r="I39" s="81">
        <v>2.9</v>
      </c>
      <c r="J39" s="82">
        <v>0.1</v>
      </c>
      <c r="K39" s="83">
        <v>7.2</v>
      </c>
      <c r="L39" s="82">
        <v>0</v>
      </c>
      <c r="M39" s="82">
        <v>0</v>
      </c>
      <c r="N39" s="112">
        <v>0</v>
      </c>
      <c r="P39" s="106"/>
      <c r="Q39" s="105"/>
      <c r="R39" s="106"/>
    </row>
    <row r="40" spans="1:18" x14ac:dyDescent="0.25">
      <c r="A40" s="116"/>
      <c r="B40" s="76" t="s">
        <v>98</v>
      </c>
      <c r="C40" s="77" t="s">
        <v>99</v>
      </c>
      <c r="D40" s="78">
        <v>0.71</v>
      </c>
      <c r="E40" s="78">
        <v>0.12</v>
      </c>
      <c r="F40" s="79">
        <v>0</v>
      </c>
      <c r="G40" s="79">
        <v>1.41</v>
      </c>
      <c r="H40" s="80">
        <v>0</v>
      </c>
      <c r="I40" s="81">
        <v>0.3</v>
      </c>
      <c r="J40" s="82">
        <v>0</v>
      </c>
      <c r="K40" s="83">
        <v>0</v>
      </c>
      <c r="L40" s="82">
        <v>2.9</v>
      </c>
      <c r="M40" s="82">
        <v>0</v>
      </c>
      <c r="N40" s="112">
        <v>0.42</v>
      </c>
      <c r="P40" s="106"/>
      <c r="Q40" s="105"/>
      <c r="R40" s="106"/>
    </row>
    <row r="41" spans="1:18" x14ac:dyDescent="0.25">
      <c r="A41" s="116"/>
      <c r="B41" s="76" t="s">
        <v>100</v>
      </c>
      <c r="C41" s="77" t="s">
        <v>101</v>
      </c>
      <c r="D41" s="78">
        <v>0</v>
      </c>
      <c r="E41" s="78">
        <v>0.41</v>
      </c>
      <c r="F41" s="79">
        <v>1.07</v>
      </c>
      <c r="G41" s="79">
        <v>0</v>
      </c>
      <c r="H41" s="80">
        <v>0</v>
      </c>
      <c r="I41" s="81">
        <v>0.5</v>
      </c>
      <c r="J41" s="82">
        <v>0.5</v>
      </c>
      <c r="K41" s="83">
        <v>1.6</v>
      </c>
      <c r="L41" s="82">
        <v>0</v>
      </c>
      <c r="M41" s="82">
        <v>0.27</v>
      </c>
      <c r="N41" s="112">
        <v>0</v>
      </c>
      <c r="P41" s="106"/>
      <c r="Q41" s="105"/>
      <c r="R41" s="106"/>
    </row>
    <row r="42" spans="1:18" x14ac:dyDescent="0.25">
      <c r="A42" s="116"/>
      <c r="B42" s="76" t="s">
        <v>102</v>
      </c>
      <c r="C42" s="77" t="s">
        <v>103</v>
      </c>
      <c r="D42" s="78">
        <v>0.86</v>
      </c>
      <c r="E42" s="78">
        <v>1.03</v>
      </c>
      <c r="F42" s="79">
        <v>1.1499999999999999</v>
      </c>
      <c r="G42" s="79">
        <v>0.72</v>
      </c>
      <c r="H42" s="80">
        <v>0</v>
      </c>
      <c r="I42" s="81">
        <v>0.9</v>
      </c>
      <c r="J42" s="82">
        <v>4.3</v>
      </c>
      <c r="K42" s="83">
        <v>0</v>
      </c>
      <c r="L42" s="82">
        <v>0</v>
      </c>
      <c r="M42" s="82">
        <v>0</v>
      </c>
      <c r="N42" s="112">
        <v>0</v>
      </c>
      <c r="P42" s="106"/>
      <c r="Q42" s="105"/>
      <c r="R42" s="106"/>
    </row>
    <row r="43" spans="1:18" x14ac:dyDescent="0.25">
      <c r="A43" s="116"/>
      <c r="B43" s="76" t="s">
        <v>104</v>
      </c>
      <c r="C43" s="77" t="s">
        <v>105</v>
      </c>
      <c r="D43" s="78">
        <v>1.32</v>
      </c>
      <c r="E43" s="78">
        <v>8.1300000000000008</v>
      </c>
      <c r="F43" s="79">
        <v>20.29</v>
      </c>
      <c r="G43" s="79">
        <v>14.95</v>
      </c>
      <c r="H43" s="80">
        <v>19.03</v>
      </c>
      <c r="I43" s="81">
        <v>1.5</v>
      </c>
      <c r="J43" s="82">
        <v>2.2999999999999998</v>
      </c>
      <c r="K43" s="83">
        <v>0.4</v>
      </c>
      <c r="L43" s="82">
        <v>0.3</v>
      </c>
      <c r="M43" s="82">
        <v>3.34</v>
      </c>
      <c r="N43" s="112">
        <v>0</v>
      </c>
      <c r="P43" s="106"/>
      <c r="Q43" s="105"/>
      <c r="R43" s="106"/>
    </row>
    <row r="44" spans="1:18" x14ac:dyDescent="0.25">
      <c r="A44" s="116"/>
      <c r="B44" s="76" t="s">
        <v>106</v>
      </c>
      <c r="C44" s="77" t="s">
        <v>107</v>
      </c>
      <c r="D44" s="78">
        <v>2.95</v>
      </c>
      <c r="E44" s="78">
        <v>9.42</v>
      </c>
      <c r="F44" s="79">
        <v>16.649999999999999</v>
      </c>
      <c r="G44" s="79">
        <v>21.5</v>
      </c>
      <c r="H44" s="80">
        <v>14.45</v>
      </c>
      <c r="I44" s="81">
        <v>9.6</v>
      </c>
      <c r="J44" s="82">
        <v>14.1</v>
      </c>
      <c r="K44" s="82">
        <v>5.59</v>
      </c>
      <c r="L44" s="82">
        <v>25.570000000000004</v>
      </c>
      <c r="M44" s="82">
        <v>13.43</v>
      </c>
      <c r="N44" s="112">
        <v>0.35</v>
      </c>
      <c r="P44" s="106"/>
      <c r="Q44" s="105"/>
      <c r="R44" s="106"/>
    </row>
    <row r="45" spans="1:18" x14ac:dyDescent="0.25">
      <c r="A45" s="116"/>
      <c r="B45" s="76" t="s">
        <v>108</v>
      </c>
      <c r="C45" s="77" t="s">
        <v>109</v>
      </c>
      <c r="D45" s="78">
        <v>0.47</v>
      </c>
      <c r="E45" s="78">
        <v>0.78</v>
      </c>
      <c r="F45" s="79">
        <v>0.83</v>
      </c>
      <c r="G45" s="79">
        <v>0.3</v>
      </c>
      <c r="H45" s="80">
        <v>0</v>
      </c>
      <c r="I45" s="81">
        <v>0</v>
      </c>
      <c r="J45" s="82">
        <v>0</v>
      </c>
      <c r="K45" s="83">
        <v>0</v>
      </c>
      <c r="L45" s="82">
        <v>0</v>
      </c>
      <c r="M45" s="82">
        <v>0</v>
      </c>
      <c r="N45" s="112">
        <v>0.45</v>
      </c>
      <c r="P45" s="106"/>
      <c r="Q45" s="106"/>
      <c r="R45" s="108"/>
    </row>
    <row r="46" spans="1:18" x14ac:dyDescent="0.25">
      <c r="A46" s="116"/>
      <c r="B46" s="76" t="s">
        <v>110</v>
      </c>
      <c r="C46" s="77" t="s">
        <v>45</v>
      </c>
      <c r="D46" s="78">
        <v>105.36</v>
      </c>
      <c r="E46" s="78">
        <v>168.7</v>
      </c>
      <c r="F46" s="79">
        <v>160.22</v>
      </c>
      <c r="G46" s="79">
        <v>155.02000000000001</v>
      </c>
      <c r="H46" s="80">
        <v>128</v>
      </c>
      <c r="I46" s="81">
        <v>110.71</v>
      </c>
      <c r="J46" s="82">
        <v>50.4</v>
      </c>
      <c r="K46" s="83">
        <v>35.139999999999993</v>
      </c>
      <c r="L46" s="82">
        <v>67.56</v>
      </c>
      <c r="M46" s="82">
        <v>34.15</v>
      </c>
      <c r="N46" s="112">
        <v>57.91</v>
      </c>
    </row>
    <row r="47" spans="1:18" x14ac:dyDescent="0.25">
      <c r="A47" s="116"/>
      <c r="B47" s="76" t="s">
        <v>111</v>
      </c>
      <c r="C47" s="77" t="s">
        <v>48</v>
      </c>
      <c r="D47" s="78">
        <v>15.82</v>
      </c>
      <c r="E47" s="78">
        <v>14.01</v>
      </c>
      <c r="F47" s="79">
        <v>37.270000000000003</v>
      </c>
      <c r="G47" s="79">
        <v>20.82</v>
      </c>
      <c r="H47" s="80">
        <v>27.6</v>
      </c>
      <c r="I47" s="81">
        <v>25.3</v>
      </c>
      <c r="J47" s="82">
        <v>7.9</v>
      </c>
      <c r="K47" s="82">
        <v>23.23</v>
      </c>
      <c r="L47" s="82">
        <v>23.119999999999997</v>
      </c>
      <c r="M47" s="82">
        <v>11.07</v>
      </c>
      <c r="N47" s="112">
        <v>5.97</v>
      </c>
    </row>
    <row r="48" spans="1:18" x14ac:dyDescent="0.25">
      <c r="A48" s="116"/>
      <c r="B48" s="76" t="s">
        <v>112</v>
      </c>
      <c r="C48" s="77" t="s">
        <v>113</v>
      </c>
      <c r="D48" s="78">
        <v>0</v>
      </c>
      <c r="E48" s="78">
        <v>0</v>
      </c>
      <c r="F48" s="79">
        <v>2.72</v>
      </c>
      <c r="G48" s="79">
        <v>2.41</v>
      </c>
      <c r="H48" s="80">
        <v>0</v>
      </c>
      <c r="I48" s="81">
        <v>0</v>
      </c>
      <c r="J48" s="82">
        <v>4.5</v>
      </c>
      <c r="K48" s="83">
        <v>0</v>
      </c>
      <c r="L48" s="82">
        <v>0</v>
      </c>
      <c r="M48" s="82">
        <v>0</v>
      </c>
      <c r="N48" s="112">
        <v>2.0099999999999998</v>
      </c>
    </row>
    <row r="49" spans="1:14" s="18" customFormat="1" x14ac:dyDescent="0.25">
      <c r="A49" s="116"/>
      <c r="B49" s="76" t="s">
        <v>126</v>
      </c>
      <c r="C49" s="77" t="s">
        <v>127</v>
      </c>
      <c r="D49" s="78"/>
      <c r="E49" s="78"/>
      <c r="F49" s="79"/>
      <c r="G49" s="79"/>
      <c r="H49" s="80">
        <v>1.47</v>
      </c>
      <c r="I49" s="81">
        <v>3.8</v>
      </c>
      <c r="J49" s="82">
        <v>2.1</v>
      </c>
      <c r="K49" s="83">
        <v>2.8</v>
      </c>
      <c r="L49" s="82">
        <v>20.8</v>
      </c>
      <c r="M49" s="82">
        <v>26.06</v>
      </c>
      <c r="N49" s="112">
        <v>0</v>
      </c>
    </row>
    <row r="50" spans="1:14" x14ac:dyDescent="0.25">
      <c r="A50" s="116"/>
      <c r="B50" s="76" t="s">
        <v>114</v>
      </c>
      <c r="C50" s="77" t="s">
        <v>32</v>
      </c>
      <c r="D50" s="78">
        <v>11.01</v>
      </c>
      <c r="E50" s="78">
        <v>4.83</v>
      </c>
      <c r="F50" s="79">
        <v>5.41</v>
      </c>
      <c r="G50" s="79">
        <v>12.3</v>
      </c>
      <c r="H50" s="80">
        <v>3.87</v>
      </c>
      <c r="I50" s="81">
        <v>7.4</v>
      </c>
      <c r="J50" s="82">
        <v>0.2</v>
      </c>
      <c r="K50" s="83">
        <v>1.7</v>
      </c>
      <c r="L50" s="82">
        <v>6</v>
      </c>
      <c r="M50" s="82">
        <v>0</v>
      </c>
      <c r="N50" s="112">
        <v>0</v>
      </c>
    </row>
    <row r="51" spans="1:14" x14ac:dyDescent="0.25">
      <c r="A51" s="116"/>
      <c r="B51" s="76" t="s">
        <v>115</v>
      </c>
      <c r="C51" s="77" t="s">
        <v>116</v>
      </c>
      <c r="D51" s="78">
        <v>5.1100000000000003</v>
      </c>
      <c r="E51" s="78">
        <v>13.98</v>
      </c>
      <c r="F51" s="79">
        <v>8.4499999999999993</v>
      </c>
      <c r="G51" s="79">
        <v>3.92</v>
      </c>
      <c r="H51" s="80">
        <v>4.1500000000000004</v>
      </c>
      <c r="I51" s="81">
        <v>10.9</v>
      </c>
      <c r="J51" s="82">
        <v>21.3</v>
      </c>
      <c r="K51" s="83">
        <v>2.1</v>
      </c>
      <c r="L51" s="82">
        <v>0</v>
      </c>
      <c r="M51" s="82">
        <v>0</v>
      </c>
      <c r="N51" s="112">
        <v>0</v>
      </c>
    </row>
    <row r="52" spans="1:14" x14ac:dyDescent="0.25">
      <c r="A52" s="116"/>
      <c r="B52" s="76" t="s">
        <v>117</v>
      </c>
      <c r="C52" s="77" t="s">
        <v>39</v>
      </c>
      <c r="D52" s="78">
        <v>35.770000000000003</v>
      </c>
      <c r="E52" s="78">
        <v>58.74</v>
      </c>
      <c r="F52" s="79">
        <v>28.46</v>
      </c>
      <c r="G52" s="79">
        <v>28.74</v>
      </c>
      <c r="H52" s="80">
        <v>39.64</v>
      </c>
      <c r="I52" s="81">
        <v>38.6</v>
      </c>
      <c r="J52" s="82">
        <v>18.100000000000001</v>
      </c>
      <c r="K52" s="83">
        <v>18.7</v>
      </c>
      <c r="L52" s="82">
        <v>38.200000000000003</v>
      </c>
      <c r="M52" s="82">
        <v>20.32</v>
      </c>
      <c r="N52" s="112">
        <v>12.36</v>
      </c>
    </row>
    <row r="53" spans="1:14" x14ac:dyDescent="0.25">
      <c r="A53" s="116"/>
      <c r="B53" s="76" t="s">
        <v>118</v>
      </c>
      <c r="C53" s="77" t="s">
        <v>119</v>
      </c>
      <c r="D53" s="78">
        <v>0.71</v>
      </c>
      <c r="E53" s="78">
        <v>5.59</v>
      </c>
      <c r="F53" s="79">
        <v>1.85</v>
      </c>
      <c r="G53" s="79">
        <v>20.27</v>
      </c>
      <c r="H53" s="80">
        <v>4.05</v>
      </c>
      <c r="I53" s="81">
        <v>0.3</v>
      </c>
      <c r="J53" s="82">
        <v>4.4000000000000004</v>
      </c>
      <c r="K53" s="83">
        <v>0</v>
      </c>
      <c r="L53" s="82">
        <v>0.8</v>
      </c>
      <c r="M53" s="82">
        <v>0</v>
      </c>
      <c r="N53" s="112">
        <v>0</v>
      </c>
    </row>
    <row r="54" spans="1:14" x14ac:dyDescent="0.25">
      <c r="A54" s="116"/>
      <c r="B54" s="76" t="s">
        <v>120</v>
      </c>
      <c r="C54" s="77" t="s">
        <v>121</v>
      </c>
      <c r="D54" s="78">
        <v>0</v>
      </c>
      <c r="E54" s="78">
        <v>0</v>
      </c>
      <c r="F54" s="79">
        <v>1.37</v>
      </c>
      <c r="G54" s="79">
        <v>0.98</v>
      </c>
      <c r="H54" s="80">
        <v>0</v>
      </c>
      <c r="I54" s="81">
        <v>0</v>
      </c>
      <c r="J54" s="82">
        <v>0</v>
      </c>
      <c r="K54" s="83">
        <v>0</v>
      </c>
      <c r="L54" s="82">
        <v>0</v>
      </c>
      <c r="M54" s="82">
        <v>0</v>
      </c>
      <c r="N54" s="112">
        <v>0</v>
      </c>
    </row>
    <row r="55" spans="1:14" x14ac:dyDescent="0.25">
      <c r="A55" s="116"/>
      <c r="B55" s="76"/>
      <c r="C55" s="77" t="s">
        <v>29</v>
      </c>
      <c r="D55" s="78">
        <v>1.1000000000000001</v>
      </c>
      <c r="E55" s="78">
        <v>0.49</v>
      </c>
      <c r="F55" s="79">
        <v>9.9499999999999993</v>
      </c>
      <c r="G55" s="79">
        <v>0.36</v>
      </c>
      <c r="H55" s="80">
        <v>2.4900000000000002</v>
      </c>
      <c r="I55" s="81">
        <v>4.4000000000000004</v>
      </c>
      <c r="J55" s="82">
        <v>24.3</v>
      </c>
      <c r="K55" s="83">
        <v>1.6</v>
      </c>
      <c r="L55" s="82">
        <v>0</v>
      </c>
      <c r="M55" s="82">
        <v>14.9</v>
      </c>
      <c r="N55" s="112">
        <v>1.17</v>
      </c>
    </row>
    <row r="56" spans="1:14" x14ac:dyDescent="0.25">
      <c r="A56" s="116"/>
      <c r="B56" s="84"/>
      <c r="C56" s="85" t="s">
        <v>122</v>
      </c>
      <c r="D56" s="86">
        <v>53.72</v>
      </c>
      <c r="E56" s="86">
        <v>24.15</v>
      </c>
      <c r="F56" s="87">
        <v>25.89</v>
      </c>
      <c r="G56" s="87">
        <v>0</v>
      </c>
      <c r="H56" s="88">
        <v>0</v>
      </c>
      <c r="I56" s="89">
        <v>16.8</v>
      </c>
      <c r="J56" s="90">
        <v>3.6</v>
      </c>
      <c r="K56" s="91">
        <v>0</v>
      </c>
      <c r="L56" s="91">
        <v>0</v>
      </c>
      <c r="M56" s="91">
        <v>0</v>
      </c>
      <c r="N56" s="112">
        <v>17.97</v>
      </c>
    </row>
    <row r="57" spans="1:14" s="54" customFormat="1" ht="30.75" customHeight="1" x14ac:dyDescent="0.25">
      <c r="B57" s="55" t="s">
        <v>123</v>
      </c>
      <c r="C57" s="63"/>
      <c r="D57" s="64">
        <v>358.32</v>
      </c>
      <c r="E57" s="64">
        <v>467.9</v>
      </c>
      <c r="F57" s="65">
        <v>497.9</v>
      </c>
      <c r="G57" s="65">
        <v>418.07</v>
      </c>
      <c r="H57" s="66">
        <v>419.86</v>
      </c>
      <c r="I57" s="61">
        <f t="shared" ref="I57:J57" si="1">SUM(I26:I56)</f>
        <v>412.81</v>
      </c>
      <c r="J57" s="67">
        <f t="shared" si="1"/>
        <v>296.8</v>
      </c>
      <c r="K57" s="61">
        <f>SUM(K26:K56)</f>
        <v>231.66999999999993</v>
      </c>
      <c r="L57" s="61">
        <f>SUM(L26:L56)</f>
        <v>279.16000000000003</v>
      </c>
      <c r="M57" s="61">
        <f>SUM(M26:M56)</f>
        <v>193.19</v>
      </c>
      <c r="N57" s="61">
        <f>SUM(N26:N56)</f>
        <v>148.35999999999999</v>
      </c>
    </row>
    <row r="58" spans="1:14" s="54" customFormat="1" ht="44.25" customHeight="1" thickBot="1" x14ac:dyDescent="0.3">
      <c r="B58" s="68" t="s">
        <v>124</v>
      </c>
      <c r="C58" s="69"/>
      <c r="D58" s="72">
        <v>1193.5</v>
      </c>
      <c r="E58" s="72">
        <v>1402.3</v>
      </c>
      <c r="F58" s="73">
        <v>1506.3</v>
      </c>
      <c r="G58" s="73">
        <v>1192.56</v>
      </c>
      <c r="H58" s="74">
        <v>1314.27</v>
      </c>
      <c r="I58" s="70">
        <f>I57+I25</f>
        <v>1393.8375300000005</v>
      </c>
      <c r="J58" s="70">
        <f>J57+J25</f>
        <v>870.07223999999997</v>
      </c>
      <c r="K58" s="70">
        <f>K57+K25</f>
        <v>1047.0044700000001</v>
      </c>
      <c r="L58" s="71">
        <f>L57+L25</f>
        <v>836.23</v>
      </c>
      <c r="M58" s="71">
        <f>M57+M25</f>
        <v>883.51</v>
      </c>
      <c r="N58" s="61">
        <f>SUM(N57,N25)</f>
        <v>851.3</v>
      </c>
    </row>
  </sheetData>
  <mergeCells count="5">
    <mergeCell ref="A3:A24"/>
    <mergeCell ref="A26:A47"/>
    <mergeCell ref="A48:A56"/>
    <mergeCell ref="B1:B2"/>
    <mergeCell ref="C1:C2"/>
  </mergeCells>
  <pageMargins left="0.70000000000000007" right="0.70000000000000007" top="0.75" bottom="0.75" header="0.30000000000000004" footer="0.30000000000000004"/>
  <pageSetup paperSize="8" fitToWidth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F27CE6B3EFDF4991376CF64DBB2E7B" ma:contentTypeVersion="16" ma:contentTypeDescription="Create a new document." ma:contentTypeScope="" ma:versionID="987d563c791ea24fde1990e3343fe546">
  <xsd:schema xmlns:xsd="http://www.w3.org/2001/XMLSchema" xmlns:xs="http://www.w3.org/2001/XMLSchema" xmlns:p="http://schemas.microsoft.com/office/2006/metadata/properties" xmlns:ns3="d0a87bf6-633a-4e88-9be5-a448a89135a0" xmlns:ns4="5bc3b5e7-b6f0-47f5-80d8-8938e6be6348" targetNamespace="http://schemas.microsoft.com/office/2006/metadata/properties" ma:root="true" ma:fieldsID="3381f14438ebc92f940cddf54727c1d5" ns3:_="" ns4:_="">
    <xsd:import namespace="d0a87bf6-633a-4e88-9be5-a448a89135a0"/>
    <xsd:import namespace="5bc3b5e7-b6f0-47f5-80d8-8938e6be63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87bf6-633a-4e88-9be5-a448a89135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3b5e7-b6f0-47f5-80d8-8938e6be6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5B3A9-53AC-4B82-AF7D-BE9EB1C60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a87bf6-633a-4e88-9be5-a448a89135a0"/>
    <ds:schemaRef ds:uri="5bc3b5e7-b6f0-47f5-80d8-8938e6be6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BA965-7C0D-4058-AACC-D8EEE410EB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bc3b5e7-b6f0-47f5-80d8-8938e6be6348"/>
    <ds:schemaRef ds:uri="d0a87bf6-633a-4e88-9be5-a448a89135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249EE2-F519-44A4-8566-6A913D47CB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Charts </vt:lpstr>
      <vt:lpstr>Restocking_by_Species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Park, Matthew</dc:creator>
  <cp:keywords/>
  <dc:description/>
  <cp:lastModifiedBy>West, Kim</cp:lastModifiedBy>
  <cp:revision/>
  <cp:lastPrinted>2018-08-20T13:16:13Z</cp:lastPrinted>
  <dcterms:created xsi:type="dcterms:W3CDTF">2015-09-23T13:44:15Z</dcterms:created>
  <dcterms:modified xsi:type="dcterms:W3CDTF">2024-06-25T14:23:49Z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0x0101006EF27CE6B3EFDF4991376CF64DBB2E7B</vt:lpwstr>
  </property>
</Properties>
</file>